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media/image1.jpeg" ContentType="image/jpeg"/>
  <Override PartName="/xl/media/image2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4"/>
  </bookViews>
  <sheets>
    <sheet name="Macro-commandes" sheetId="1" state="hidden" r:id="rId2"/>
    <sheet name="Coordonnées" sheetId="2" state="visible" r:id="rId3"/>
    <sheet name="Résultats" sheetId="3" state="visible" r:id="rId4"/>
    <sheet name="Ordinaire GE" sheetId="4" state="visible" r:id="rId5"/>
    <sheet name="Extraordinaire GE" sheetId="5" state="visible" r:id="rId6"/>
    <sheet name="DO fonctions" sheetId="6" state="visible" r:id="rId7"/>
    <sheet name="RO fonctions" sheetId="7" state="visible" r:id="rId8"/>
    <sheet name="DE fonctions" sheetId="8" state="visible" r:id="rId9"/>
    <sheet name="RE fonctions" sheetId="9" state="visible" r:id="rId10"/>
    <sheet name="Actif" sheetId="10" state="visible" r:id="rId11"/>
    <sheet name="Passif" sheetId="11" state="visible" r:id="rId12"/>
    <sheet name="Charges" sheetId="12" state="visible" r:id="rId13"/>
    <sheet name="Produits" sheetId="13" state="visible" r:id="rId14"/>
    <sheet name="Commentaires" sheetId="14" state="visible" r:id="rId15"/>
    <sheet name="Glossaire" sheetId="15" state="visible" r:id="rId16"/>
  </sheets>
  <definedNames>
    <definedName function="false" hidden="false" localSheetId="1" name="_xlnm.Print_Area" vbProcedure="false">Coordonnées!$A$1:$V$39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<sst xmlns="http://schemas.openxmlformats.org/spreadsheetml/2006/main" count="539" uniqueCount="353">
  <si>
    <t xml:space="preserve">Administration communale de:</t>
  </si>
  <si>
    <t xml:space="preserve">Gestion informatique du document.</t>
  </si>
  <si>
    <t xml:space="preserve">Commandes :</t>
  </si>
  <si>
    <t xml:space="preserve">Cliquez sur la commande&gt;&gt;&gt;</t>
  </si>
  <si>
    <t xml:space="preserve">Enregistré</t>
  </si>
  <si>
    <t xml:space="preserve">Synthèse des Comptes</t>
  </si>
  <si>
    <t xml:space="preserve">Administration communale de Fleron</t>
  </si>
  <si>
    <t xml:space="preserve">Code INS</t>
  </si>
  <si>
    <t xml:space="preserve">Exercice:</t>
  </si>
  <si>
    <t xml:space="preserve">Modèle officiel généré par l'application eComptes © SPW Intérieur et Action Sociale</t>
  </si>
  <si>
    <t xml:space="preserve">Version:</t>
  </si>
  <si>
    <t xml:space="preserve">S Y N T H È S E  des  C O M P T E S</t>
  </si>
  <si>
    <t xml:space="preserve">Module informatisé de publication des comptes annuels</t>
  </si>
  <si>
    <t xml:space="preserve">Administration communale de :</t>
  </si>
  <si>
    <t xml:space="preserve">FLERON</t>
  </si>
  <si>
    <t xml:space="preserve">Adresse de l'administration:</t>
  </si>
  <si>
    <t xml:space="preserve">RUE F. LAPIERRE, 19</t>
  </si>
  <si>
    <t xml:space="preserve">4620 FLERON</t>
  </si>
  <si>
    <t xml:space="preserve">www.fleron.be</t>
  </si>
  <si>
    <t xml:space="preserve">Date d'arrêt du compte par le conseil:</t>
  </si>
  <si>
    <t xml:space="preserve">17/06/2025</t>
  </si>
  <si>
    <t xml:space="preserve">Date d'approbation de la Tutelle:</t>
  </si>
  <si>
    <t xml:space="preserve">04/08/2025</t>
  </si>
  <si>
    <t xml:space="preserve">Type document:</t>
  </si>
  <si>
    <t xml:space="preserve">Compte</t>
  </si>
  <si>
    <t xml:space="preserve">Directeur Général:</t>
  </si>
  <si>
    <t xml:space="preserve">ISABELLE BERTHOLET</t>
  </si>
  <si>
    <t xml:space="preserve">Tél:</t>
  </si>
  <si>
    <t xml:space="preserve">043559106</t>
  </si>
  <si>
    <t xml:space="preserve">Fax:</t>
  </si>
  <si>
    <t xml:space="preserve">043559134</t>
  </si>
  <si>
    <t xml:space="preserve">Email:</t>
  </si>
  <si>
    <t xml:space="preserve">isabelle.bertholet@fleron.be</t>
  </si>
  <si>
    <t xml:space="preserve">Directeur Financier:</t>
  </si>
  <si>
    <t xml:space="preserve">AURELIE FLORKIN</t>
  </si>
  <si>
    <t xml:space="preserve">043559116</t>
  </si>
  <si>
    <t xml:space="preserve">directrice_financiere@fleron.be</t>
  </si>
  <si>
    <t xml:space="preserve">Evolution du résultat budgétaire ordinaire</t>
  </si>
  <si>
    <t xml:space="preserve">Exercices:</t>
  </si>
  <si>
    <t xml:space="preserve">Résultats  Exercice Propre*</t>
  </si>
  <si>
    <r>
      <rPr>
        <b val="true"/>
        <sz val="9.5"/>
        <rFont val="Verdana"/>
        <family val="2"/>
        <charset val="1"/>
      </rPr>
      <t xml:space="preserve">Résultat global*                              </t>
    </r>
    <r>
      <rPr>
        <b val="true"/>
        <sz val="8"/>
        <rFont val="Verdana"/>
        <family val="2"/>
        <charset val="1"/>
      </rPr>
      <t xml:space="preserve">(avec exercices antérieurs et prélèvements)</t>
    </r>
  </si>
  <si>
    <t xml:space="preserve">* Montant arrondi à l'euro</t>
  </si>
  <si>
    <t xml:space="preserve">Ventilation économique des dépenses et des recettes ordinaires</t>
  </si>
  <si>
    <t xml:space="preserve">Dépenses ordinaires (engagements actés aux comptes)</t>
  </si>
  <si>
    <t xml:space="preserve">Personnel</t>
  </si>
  <si>
    <t xml:space="preserve">Fonctionnement</t>
  </si>
  <si>
    <t xml:space="preserve">Transferts</t>
  </si>
  <si>
    <t xml:space="preserve">Dette</t>
  </si>
  <si>
    <t xml:space="preserve">Prélèvements (hors 060)</t>
  </si>
  <si>
    <t xml:space="preserve">Total (exercice propre)*</t>
  </si>
  <si>
    <t xml:space="preserve">Exercices antérieurs</t>
  </si>
  <si>
    <t xml:space="preserve">Prélèvements</t>
  </si>
  <si>
    <t xml:space="preserve">Total général*</t>
  </si>
  <si>
    <t xml:space="preserve">Recettes ordinaires (Droits actés aux comptes)</t>
  </si>
  <si>
    <t xml:space="preserve">Prestation</t>
  </si>
  <si>
    <t xml:space="preserve">Ventilation économique des dépenses et des recettes extraordinaires</t>
  </si>
  <si>
    <t xml:space="preserve">Dépenses extraordinaires (engagements actés aux comptes)</t>
  </si>
  <si>
    <t xml:space="preserve">Investissements</t>
  </si>
  <si>
    <t xml:space="preserve">Recettes extraordinaires (Droits actés aux comptes)</t>
  </si>
  <si>
    <t xml:space="preserve">Ventilation fonctionnelle</t>
  </si>
  <si>
    <t xml:space="preserve">Evolution des dépenses ordinaires (exercice propre)</t>
  </si>
  <si>
    <t xml:space="preserve">0 Recettes et dépenses générales</t>
  </si>
  <si>
    <t xml:space="preserve">1 Administration générale</t>
  </si>
  <si>
    <t xml:space="preserve">3 Sécurité</t>
  </si>
  <si>
    <t xml:space="preserve">4 Voiries-communications</t>
  </si>
  <si>
    <t xml:space="preserve">5 Industrie - commerce</t>
  </si>
  <si>
    <t xml:space="preserve">6 Sylviculture- Agriculture</t>
  </si>
  <si>
    <t xml:space="preserve">70&gt;75 Enseignement</t>
  </si>
  <si>
    <t xml:space="preserve">76&gt;77 Culture et sports</t>
  </si>
  <si>
    <t xml:space="preserve">78 Radio, télévision, presse</t>
  </si>
  <si>
    <t xml:space="preserve">79 Culte</t>
  </si>
  <si>
    <t xml:space="preserve">80&gt;86 Action Sociale </t>
  </si>
  <si>
    <t xml:space="preserve">87 Santé publique et hygiène</t>
  </si>
  <si>
    <t xml:space="preserve">90&gt;92 Logement</t>
  </si>
  <si>
    <t xml:space="preserve">93 Aménagement du territoire</t>
  </si>
  <si>
    <t xml:space="preserve">Evolution des recettes ordinaires (exercice propre)</t>
  </si>
  <si>
    <t xml:space="preserve">Evolution des dépenses extraordinaires (exercice propre)</t>
  </si>
  <si>
    <t xml:space="preserve">Evolution des recettes extraordinaires (exercice propre)</t>
  </si>
  <si>
    <t xml:space="preserve">B I L A N </t>
  </si>
  <si>
    <t xml:space="preserve">Codes</t>
  </si>
  <si>
    <t xml:space="preserve">A C T I F</t>
  </si>
  <si>
    <t xml:space="preserve">ACTIFS IMMOBILISES</t>
  </si>
  <si>
    <t xml:space="preserve">21/28</t>
  </si>
  <si>
    <t xml:space="preserve">I . </t>
  </si>
  <si>
    <t xml:space="preserve">Immobilisations incorporelles</t>
  </si>
  <si>
    <t xml:space="preserve">II. </t>
  </si>
  <si>
    <t xml:space="preserve">Immobilisations corporelles</t>
  </si>
  <si>
    <t xml:space="preserve">22/26</t>
  </si>
  <si>
    <t xml:space="preserve">Patrimoine immobilier</t>
  </si>
  <si>
    <t xml:space="preserve">A.</t>
  </si>
  <si>
    <t xml:space="preserve">Terres et terrains non bâtis ...............................................................................</t>
  </si>
  <si>
    <t xml:space="preserve">B.</t>
  </si>
  <si>
    <t xml:space="preserve">Constructions et leurs terrains ...........................................................................</t>
  </si>
  <si>
    <t xml:space="preserve">C.</t>
  </si>
  <si>
    <t xml:space="preserve">Voiries .........................................................................................................................</t>
  </si>
  <si>
    <t xml:space="preserve">D.</t>
  </si>
  <si>
    <t xml:space="preserve">Ouvrages d'art .............................................................................................................</t>
  </si>
  <si>
    <t xml:space="preserve">E.</t>
  </si>
  <si>
    <t xml:space="preserve">Cours et plans d'eau ......................................................................</t>
  </si>
  <si>
    <t xml:space="preserve">Patrimoine mobilier</t>
  </si>
  <si>
    <t xml:space="preserve">F.</t>
  </si>
  <si>
    <t xml:space="preserve">Mobilier, matériel, équipements et signalisation routière.............................................................</t>
  </si>
  <si>
    <t xml:space="preserve">230/3</t>
  </si>
  <si>
    <t xml:space="preserve">G.</t>
  </si>
  <si>
    <t xml:space="preserve">Patrimoine artistique et mobilier divers .................................................................</t>
  </si>
  <si>
    <t xml:space="preserve">Autres immobilisations corporelles</t>
  </si>
  <si>
    <t xml:space="preserve">H.</t>
  </si>
  <si>
    <t xml:space="preserve">Immobilisations en cours d'exécution ...................................................................</t>
  </si>
  <si>
    <t xml:space="preserve">I.</t>
  </si>
  <si>
    <t xml:space="preserve">Droits réels d'emphythéoses et superficies..................................................... .................................. ....................</t>
  </si>
  <si>
    <t xml:space="preserve">J.</t>
  </si>
  <si>
    <t xml:space="preserve">Immobilisations en location-financement .............................................. ............................</t>
  </si>
  <si>
    <t xml:space="preserve">262/3</t>
  </si>
  <si>
    <t xml:space="preserve">III.</t>
  </si>
  <si>
    <t xml:space="preserve">Subsides d'investissements accordés </t>
  </si>
  <si>
    <t xml:space="preserve">Aux entreprises privées ..................................................................................... .....................</t>
  </si>
  <si>
    <t xml:space="preserve">Aux ménages, ASBL et autres organismes ............................................... ........................</t>
  </si>
  <si>
    <t xml:space="preserve">A l'Autorité supérieure......................................................................................... .....................</t>
  </si>
  <si>
    <t xml:space="preserve">Aux autres pouvoirs publics ................................................................ ...................................</t>
  </si>
  <si>
    <t xml:space="preserve">IV.</t>
  </si>
  <si>
    <t xml:space="preserve">Promesses de subsides à recevoir, prêts </t>
  </si>
  <si>
    <t xml:space="preserve">Promesse de subsides à recevoir.................................................. ......................................</t>
  </si>
  <si>
    <t xml:space="preserve">270/4</t>
  </si>
  <si>
    <t xml:space="preserve">Prêts accordés ............................................................................ .............................................</t>
  </si>
  <si>
    <t xml:space="preserve">V.</t>
  </si>
  <si>
    <t xml:space="preserve">Immobilisations financières</t>
  </si>
  <si>
    <t xml:space="preserve">Participations et titres à revenus fixes ................................................................</t>
  </si>
  <si>
    <t xml:space="preserve">282/5</t>
  </si>
  <si>
    <t xml:space="preserve">Cautionnements versés à plus d'un an .............................................................</t>
  </si>
  <si>
    <t xml:space="preserve">ACTIFS CIRCULANTS</t>
  </si>
  <si>
    <t xml:space="preserve">30/58</t>
  </si>
  <si>
    <t xml:space="preserve">VI. </t>
  </si>
  <si>
    <t xml:space="preserve">Stocks</t>
  </si>
  <si>
    <t xml:space="preserve">VII.</t>
  </si>
  <si>
    <t xml:space="preserve">Créances à un an au plus</t>
  </si>
  <si>
    <t xml:space="preserve">40/42</t>
  </si>
  <si>
    <t xml:space="preserve">Débiteurs ................................................................................................................................................</t>
  </si>
  <si>
    <t xml:space="preserve">Autres créances......................................................................................................................................</t>
  </si>
  <si>
    <t xml:space="preserve">41/42</t>
  </si>
  <si>
    <t xml:space="preserve">1. T.V.A. et taxes additionnelles ..........................................................................................................</t>
  </si>
  <si>
    <t xml:space="preserve">411/2</t>
  </si>
  <si>
    <t xml:space="preserve">2. Subsides, dons et legs et emprunts .............................................................................................</t>
  </si>
  <si>
    <t xml:space="preserve">3. Intérêts, dividendes et ristournes ..................................................................................................</t>
  </si>
  <si>
    <t xml:space="preserve">4. Créances diverses  ..........................................................................................................................</t>
  </si>
  <si>
    <t xml:space="preserve">416/8</t>
  </si>
  <si>
    <t xml:space="preserve">Récupérations des remboursements d'emprunts.........................................................................</t>
  </si>
  <si>
    <t xml:space="preserve">Récupération des prêts........................................................................................................................</t>
  </si>
  <si>
    <t xml:space="preserve">425/8</t>
  </si>
  <si>
    <t xml:space="preserve">VIII.</t>
  </si>
  <si>
    <t xml:space="preserve">Opérations pour compte de tiers</t>
  </si>
  <si>
    <t xml:space="preserve">48/A</t>
  </si>
  <si>
    <t xml:space="preserve">IX.</t>
  </si>
  <si>
    <t xml:space="preserve">Comptes financiers</t>
  </si>
  <si>
    <t xml:space="preserve">55/58</t>
  </si>
  <si>
    <t xml:space="preserve">Placements de trésorerie à un an au plus ......................................................................................</t>
  </si>
  <si>
    <t xml:space="preserve">Valeurs disponibles ..............................................................................................................................</t>
  </si>
  <si>
    <t xml:space="preserve">Paiements en cours..............................................................................................................................</t>
  </si>
  <si>
    <t xml:space="preserve">56/8</t>
  </si>
  <si>
    <t xml:space="preserve">X.</t>
  </si>
  <si>
    <t xml:space="preserve">Comptes de régularisation et d'attente </t>
  </si>
  <si>
    <t xml:space="preserve">49/A</t>
  </si>
  <si>
    <t xml:space="preserve">TOTAL DE L'ACTIF   </t>
  </si>
  <si>
    <t xml:space="preserve">21/58</t>
  </si>
  <si>
    <t xml:space="preserve">P A S S I F</t>
  </si>
  <si>
    <t xml:space="preserve">FONDS PROPRES</t>
  </si>
  <si>
    <t xml:space="preserve">10/16</t>
  </si>
  <si>
    <t xml:space="preserve">I'.</t>
  </si>
  <si>
    <t xml:space="preserve">Capital </t>
  </si>
  <si>
    <t xml:space="preserve">II'.</t>
  </si>
  <si>
    <t xml:space="preserve">Résultats capitalisés</t>
  </si>
  <si>
    <t xml:space="preserve">III'.</t>
  </si>
  <si>
    <t xml:space="preserve">Résultats reportés</t>
  </si>
  <si>
    <t xml:space="preserve">A'.</t>
  </si>
  <si>
    <t xml:space="preserve">Des exercices antérieurs...............................................................................................</t>
  </si>
  <si>
    <t xml:space="preserve">B'.</t>
  </si>
  <si>
    <t xml:space="preserve">De l'exercice précédent...............................................................................................</t>
  </si>
  <si>
    <t xml:space="preserve">C'.</t>
  </si>
  <si>
    <t xml:space="preserve">Du dernier exercice.....................................................................................................</t>
  </si>
  <si>
    <t xml:space="preserve">IV'.</t>
  </si>
  <si>
    <t xml:space="preserve">Réserves  </t>
  </si>
  <si>
    <t xml:space="preserve">Fonds de réserve ordinaire.......................................................................................</t>
  </si>
  <si>
    <t xml:space="preserve">Fonds de réserve extraordinaire.................................................................................</t>
  </si>
  <si>
    <t xml:space="preserve">V'.</t>
  </si>
  <si>
    <t xml:space="preserve">Subsides d'investissement, dons et legs reçus </t>
  </si>
  <si>
    <t xml:space="preserve">Des entreprises privées  .............................................................................................</t>
  </si>
  <si>
    <t xml:space="preserve">Des ménages, des A.S.B.L. et autres organismes  .......................................................</t>
  </si>
  <si>
    <t xml:space="preserve">De l'Autorité supérieure  ..............................................................................................</t>
  </si>
  <si>
    <t xml:space="preserve">D'.</t>
  </si>
  <si>
    <t xml:space="preserve">Des autres pouvoirs publics   .....................................................................................</t>
  </si>
  <si>
    <t xml:space="preserve">VI'.</t>
  </si>
  <si>
    <t xml:space="preserve">Provisions pour risques et charges  </t>
  </si>
  <si>
    <t xml:space="preserve">DETTES</t>
  </si>
  <si>
    <t xml:space="preserve">17/49</t>
  </si>
  <si>
    <t xml:space="preserve">VII'.</t>
  </si>
  <si>
    <t xml:space="preserve">Dettes à plus d'un an </t>
  </si>
  <si>
    <t xml:space="preserve">Emprunts à charge de la commune ......................................................</t>
  </si>
  <si>
    <t xml:space="preserve">171/5</t>
  </si>
  <si>
    <t xml:space="preserve">Emprunts à charge de l'Autorité supérieure............................................</t>
  </si>
  <si>
    <t xml:space="preserve">Emprunts à charge de tiers..................................................................</t>
  </si>
  <si>
    <t xml:space="preserve">Dettes de location-financement............................................................</t>
  </si>
  <si>
    <t xml:space="preserve">E'.</t>
  </si>
  <si>
    <t xml:space="preserve">Emprunts publics ...............................................................................</t>
  </si>
  <si>
    <t xml:space="preserve">F'.</t>
  </si>
  <si>
    <t xml:space="preserve">Dettes diverses  à plus d'un an.............................................................</t>
  </si>
  <si>
    <t xml:space="preserve">G'.</t>
  </si>
  <si>
    <t xml:space="preserve">Garanties reçues à plus d'un an............................................................</t>
  </si>
  <si>
    <t xml:space="preserve">VIII'.</t>
  </si>
  <si>
    <t xml:space="preserve">Dettes à un an au plus</t>
  </si>
  <si>
    <t xml:space="preserve">43/6</t>
  </si>
  <si>
    <t xml:space="preserve">Dettes financières................................................................................</t>
  </si>
  <si>
    <t xml:space="preserve">1'. Remboursements d'emprunts ..........................................................</t>
  </si>
  <si>
    <t xml:space="preserve">2'. Charges financières des emprunts ...................................................</t>
  </si>
  <si>
    <t xml:space="preserve">3'. Dettes sur comptes-courants...........................................................</t>
  </si>
  <si>
    <t xml:space="preserve">Dettes commerciales ..........................................................................</t>
  </si>
  <si>
    <t xml:space="preserve">Dettes fiscales, salariales et sociales  ................................................................................................</t>
  </si>
  <si>
    <t xml:space="preserve">Dettes diverses ..................................................................................</t>
  </si>
  <si>
    <t xml:space="preserve">464/7</t>
  </si>
  <si>
    <t xml:space="preserve">IX'.</t>
  </si>
  <si>
    <t xml:space="preserve">48/P</t>
  </si>
  <si>
    <t xml:space="preserve">X'.</t>
  </si>
  <si>
    <t xml:space="preserve">Comptes de régularisation et d'attente  </t>
  </si>
  <si>
    <t xml:space="preserve">49/P</t>
  </si>
  <si>
    <t xml:space="preserve">TOTAL DU PASSIF   </t>
  </si>
  <si>
    <t xml:space="preserve">10/49</t>
  </si>
  <si>
    <t xml:space="preserve">COMPTE DE RESULTATS</t>
  </si>
  <si>
    <t xml:space="preserve">I. </t>
  </si>
  <si>
    <t xml:space="preserve">Charges courantes</t>
  </si>
  <si>
    <t xml:space="preserve"> </t>
  </si>
  <si>
    <t xml:space="preserve">Achats de matières ..............................................................................................</t>
  </si>
  <si>
    <t xml:space="preserve">Services et biens d'exploitation .........................................................................</t>
  </si>
  <si>
    <t xml:space="preserve">Frais de personnel ..............................................................................................</t>
  </si>
  <si>
    <t xml:space="preserve">Subsides d'exploitation accordés ...................................................................</t>
  </si>
  <si>
    <t xml:space="preserve">Remboursements des emprunts ...................................................................</t>
  </si>
  <si>
    <t xml:space="preserve">Charges financières</t>
  </si>
  <si>
    <t xml:space="preserve">a.  Charges financières des emprunts ...........................................................</t>
  </si>
  <si>
    <t xml:space="preserve">651/6</t>
  </si>
  <si>
    <t xml:space="preserve">b.  Charges financières diverses ....................................................................</t>
  </si>
  <si>
    <t xml:space="preserve">c.  Frais de la gestion financière .....................................................................</t>
  </si>
  <si>
    <t xml:space="preserve">II.</t>
  </si>
  <si>
    <t xml:space="preserve">Sous-total  (charges courantes)</t>
  </si>
  <si>
    <t xml:space="preserve">60/65</t>
  </si>
  <si>
    <t xml:space="preserve">Boni courant (II' - II)</t>
  </si>
  <si>
    <t xml:space="preserve">Charges résultant de la variation normale des valeurs de bilan, redressements et provisions</t>
  </si>
  <si>
    <t xml:space="preserve">Dotations aux amortissements .........................................................................</t>
  </si>
  <si>
    <t xml:space="preserve">Réductions annuelles de valeurs .....................................................................</t>
  </si>
  <si>
    <t xml:space="preserve">Réductions et variations des stocks ...............................................................</t>
  </si>
  <si>
    <t xml:space="preserve">662/4</t>
  </si>
  <si>
    <t xml:space="preserve">Redressement des récupérations des </t>
  </si>
  <si>
    <t xml:space="preserve">remboursements d'emprunts ...........................................................................</t>
  </si>
  <si>
    <t xml:space="preserve">Provisions pour risques et charges ...............................................................</t>
  </si>
  <si>
    <t xml:space="preserve">Dotations aux amortissements des subsides </t>
  </si>
  <si>
    <t xml:space="preserve">d'investissement accordés ...............................................................................</t>
  </si>
  <si>
    <t xml:space="preserve">Sous-total (charges non décaissées)</t>
  </si>
  <si>
    <t xml:space="preserve">VI.</t>
  </si>
  <si>
    <t xml:space="preserve">Total des charges d'exploitation (II + V)</t>
  </si>
  <si>
    <t xml:space="preserve">60/66</t>
  </si>
  <si>
    <t xml:space="preserve">Boni d'exploitation (VI' - VI)</t>
  </si>
  <si>
    <t xml:space="preserve">Charges exceptionnelles</t>
  </si>
  <si>
    <t xml:space="preserve">Du service ordinaire ............................................................................................</t>
  </si>
  <si>
    <t xml:space="preserve">Du service extraordinaire ..................................................................................</t>
  </si>
  <si>
    <t xml:space="preserve">Charges exceptionnelles non budgétées .....................................................</t>
  </si>
  <si>
    <t xml:space="preserve">Sous-total (charges exceptionnelles)</t>
  </si>
  <si>
    <t xml:space="preserve">Dotations aux réserves</t>
  </si>
  <si>
    <t xml:space="preserve">Du service ordinaire .........................................................................................</t>
  </si>
  <si>
    <t xml:space="preserve">Du service extraordinaire ................................................................................</t>
  </si>
  <si>
    <t xml:space="preserve">Sous-total des dotations aux réserves</t>
  </si>
  <si>
    <t xml:space="preserve">Total des charges exceptionnelles et des dotations aux réserves (VIII + IX)</t>
  </si>
  <si>
    <t xml:space="preserve">67/68</t>
  </si>
  <si>
    <t xml:space="preserve">XI.</t>
  </si>
  <si>
    <t xml:space="preserve">Boni exceptionnel  (X' - X)</t>
  </si>
  <si>
    <t xml:space="preserve">XII.</t>
  </si>
  <si>
    <t xml:space="preserve">Total des charges (VI + X)</t>
  </si>
  <si>
    <t xml:space="preserve">XIII.</t>
  </si>
  <si>
    <t xml:space="preserve">Boni de l'exercice (XII' - XII)</t>
  </si>
  <si>
    <t xml:space="preserve">XIV.</t>
  </si>
  <si>
    <t xml:space="preserve">Affectation des bonis (XIII)</t>
  </si>
  <si>
    <t xml:space="preserve">Boni d'exploitation à reporter au bilan ............................................................</t>
  </si>
  <si>
    <t xml:space="preserve">Boni exceptionnel à reporter au bilan .............................................................</t>
  </si>
  <si>
    <t xml:space="preserve">Sous-total (affectation des résultats)</t>
  </si>
  <si>
    <t xml:space="preserve">XV.</t>
  </si>
  <si>
    <t xml:space="preserve">Contrôle de balance (XII + XIV = XV')</t>
  </si>
  <si>
    <t xml:space="preserve">I'. </t>
  </si>
  <si>
    <t xml:space="preserve">Produits courants</t>
  </si>
  <si>
    <t xml:space="preserve">Produits de la fiscalité ..........................................................................</t>
  </si>
  <si>
    <t xml:space="preserve">Produits d'exploitation .........................................................................</t>
  </si>
  <si>
    <t xml:space="preserve">Subsides d'exploitation reçus et récupérations de </t>
  </si>
  <si>
    <t xml:space="preserve">charges de personnel ...........................................................................</t>
  </si>
  <si>
    <t xml:space="preserve">72/73</t>
  </si>
  <si>
    <t xml:space="preserve">Récupération des remboursements d'emprunts .......................................</t>
  </si>
  <si>
    <t xml:space="preserve"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</si>
  <si>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</si>
  <si>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</si>
  <si>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 xml:space="preserve">751/5</t>
  </si>
  <si>
    <t xml:space="preserve">b'   Produits financiers divers ................................................................</t>
  </si>
  <si>
    <t xml:space="preserve">754/7</t>
  </si>
  <si>
    <t xml:space="preserve">Sous-total  (produits courants)</t>
  </si>
  <si>
    <t xml:space="preserve">70/75</t>
  </si>
  <si>
    <t xml:space="preserve">Mali courant (II - II')</t>
  </si>
  <si>
    <t xml:space="preserve">Produits résultant de la variation normale des valeurs de bilan, redressements, travaux internes</t>
  </si>
  <si>
    <t xml:space="preserve">Plus-values annuelles ..........................................................................</t>
  </si>
  <si>
    <t xml:space="preserve">Variations des stocks ..........................................................................</t>
  </si>
  <si>
    <t xml:space="preserve">Redressement des cptes des remb. des emprunts ...........</t>
  </si>
  <si>
    <t xml:space="preserve">Réductions des subsides d'investissement, des dons et legs obtenus ..................................................................</t>
  </si>
  <si>
    <t xml:space="preserve">Travaux internes passés à l'immobilisé ...................................................</t>
  </si>
  <si>
    <t xml:space="preserve">Sous-total (produits non encaissés)</t>
  </si>
  <si>
    <t xml:space="preserve">Total des produits d'exploitation (II' + V')</t>
  </si>
  <si>
    <t xml:space="preserve">70/76</t>
  </si>
  <si>
    <t xml:space="preserve">Mali d'exploitation (VI - VI')</t>
  </si>
  <si>
    <t xml:space="preserve">Produits exceptionnels</t>
  </si>
  <si>
    <t xml:space="preserve">Du service ordinaire .............................................................................</t>
  </si>
  <si>
    <t xml:space="preserve">Du service extraordinaire .......................................................................</t>
  </si>
  <si>
    <t xml:space="preserve">Produits exceptionnels non budgétés ................................................</t>
  </si>
  <si>
    <t xml:space="preserve">Sous-total (produits exceptionnels)</t>
  </si>
  <si>
    <t xml:space="preserve">Prélèvements sur les réserves</t>
  </si>
  <si>
    <t xml:space="preserve">Sous-total des prélèvements sur réserves</t>
  </si>
  <si>
    <t xml:space="preserve">Total des produits exceptionnels et des</t>
  </si>
  <si>
    <t xml:space="preserve">prélèvements sur réserves (VIII' + IX')</t>
  </si>
  <si>
    <t xml:space="preserve">77/78</t>
  </si>
  <si>
    <t xml:space="preserve">XI'.</t>
  </si>
  <si>
    <t xml:space="preserve">Mali exceptionnel  (X - X')</t>
  </si>
  <si>
    <t xml:space="preserve">XII'.</t>
  </si>
  <si>
    <t xml:space="preserve">Total des produits (VI' + X')</t>
  </si>
  <si>
    <t xml:space="preserve">XIII'.</t>
  </si>
  <si>
    <t xml:space="preserve">Mali de l'exercice (XII - XII')</t>
  </si>
  <si>
    <t xml:space="preserve">XIV'.</t>
  </si>
  <si>
    <t xml:space="preserve">Affectation des malis (XIII')</t>
  </si>
  <si>
    <t xml:space="preserve">Mali d'exploitation à reporter au bilan .....................................................</t>
  </si>
  <si>
    <t xml:space="preserve">Mali exceptionnel à reporter au bilan ......................................................</t>
  </si>
  <si>
    <t xml:space="preserve">XV'.</t>
  </si>
  <si>
    <t xml:space="preserve">Contrôle de balance (XII' + XIV' = XV)</t>
  </si>
  <si>
    <t xml:space="preserve">Commentaires</t>
  </si>
  <si>
    <t xml:space="preserve">Glossaire</t>
  </si>
  <si>
    <t xml:space="preserve">Termes</t>
  </si>
  <si>
    <t xml:space="preserve">Définitions:</t>
  </si>
  <si>
    <t xml:space="preserve">Exercice propre</t>
  </si>
  <si>
    <t xml:space="preserve">L'exercice du document allant du 1er janvier au 31 décembre</t>
  </si>
  <si>
    <t xml:space="preserve">Les opérations antérieures à l'exercice propre</t>
  </si>
  <si>
    <t xml:space="preserve">Résultat global</t>
  </si>
  <si>
    <t xml:space="preserve">Le boni ou le mali de l'exercice propre cumulé avec celui des exercices antérieurs</t>
  </si>
  <si>
    <t xml:space="preserve">Dépenses de transfert</t>
  </si>
  <si>
    <t xml:space="preserve">Dépenses effectuées à destination de tiers à la commune (d'autres institutions, organismes, ménages ..)</t>
  </si>
  <si>
    <t xml:space="preserve">Recettes de transfert</t>
  </si>
  <si>
    <t xml:space="preserve">Recettes en provenance de tiers ( subsides, taxes, … )</t>
  </si>
  <si>
    <t xml:space="preserve">Recettes de prestation</t>
  </si>
  <si>
    <t xml:space="preserve">Recettes découlant de services payants rendus par la commune, de locations, de droits d'entrée …</t>
  </si>
  <si>
    <t xml:space="preserve">Dépenses de prélèvements</t>
  </si>
  <si>
    <t xml:space="preserve"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</si>
  <si>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 xml:space="preserve">Recettes de prélèvements</t>
  </si>
  <si>
    <t xml:space="preserve">Utilisation des fonds de réserve et des provisions (constitués au moyen des dépenses de prélèvement)</t>
  </si>
  <si>
    <t xml:space="preserve">Ordinaire</t>
  </si>
  <si>
    <t xml:space="preserve">Les recettes et dépenses nécessaires au fonctionnement de la commune (taxes, subventions , salaires,électricité,fournitures,…)</t>
  </si>
  <si>
    <t xml:space="preserve">Extraordinaire</t>
  </si>
  <si>
    <t xml:space="preserve">Les dépenses et leurs moyens de financement afférentes aux investissements ( travaux importants, rénovations, achat de matériel et de véhicules etc … )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</si>
</sst>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_-* #,##0.00&quot; €&quot;_-;\-* #,##0.00&quot; €&quot;_-;_-* \-??&quot; €&quot;_-;_-@_-"/>
    <numFmt numFmtId="166" formatCode="_-* #,##0.00\ _€_-;\-* #,##0.00\ _€_-;_-* \-??\ _€_-;_-@_-"/>
    <numFmt numFmtId="167" formatCode="#,##0.00\ _€;[RED]\-#,##0.00\ _€"/>
    <numFmt numFmtId="168" formatCode="0\ %"/>
    <numFmt numFmtId="169" formatCode="General"/>
    <numFmt numFmtId="170" formatCode="@"/>
    <numFmt numFmtId="171" formatCode="d/mm/yyyy"/>
    <numFmt numFmtId="172" formatCode="#,##0_ ;\-#,##0\ "/>
    <numFmt numFmtId="173" formatCode="#,##0"/>
    <numFmt numFmtId="174" formatCode="#,##0.00"/>
    <numFmt numFmtId="175" formatCode="_-* #,##0\ _€_-;\-* #,##0\ _€_-;_-* \-??\ _€_-;_-@_-"/>
    <numFmt numFmtId="176" formatCode="#,##0.00_ ;\-#,##0.00\ "/>
    <numFmt numFmtId="177" formatCode="&quot;Code I.N.S. :  &quot;0&quot;                              &quot;"/>
    <numFmt numFmtId="178" formatCode="&quot;Code I.N.S. :  &quot;0"/>
    <numFmt numFmtId="179" formatCode="0;[RED]0"/>
    <numFmt numFmtId="180" formatCode="mmm\-yy"/>
  </numFmts>
  <fonts count="4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Geneva"/>
      <family val="0"/>
      <charset val="1"/>
    </font>
    <font>
      <b val="true"/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0"/>
      <color rgb="FF000080"/>
      <name val="Arial"/>
      <family val="2"/>
      <charset val="1"/>
    </font>
    <font>
      <b val="true"/>
      <sz val="10"/>
      <color rgb="FF000000"/>
      <name val="Arial"/>
      <family val="0"/>
    </font>
    <font>
      <sz val="8"/>
      <name val="Arial"/>
      <family val="2"/>
      <charset val="1"/>
    </font>
    <font>
      <i val="true"/>
      <sz val="8"/>
      <name val="Arial"/>
      <family val="2"/>
      <charset val="1"/>
    </font>
    <font>
      <b val="true"/>
      <sz val="18"/>
      <color rgb="FFFF0000"/>
      <name val="Arial"/>
      <family val="2"/>
      <charset val="1"/>
    </font>
    <font>
      <sz val="12"/>
      <color rgb="FFFF0000"/>
      <name val="Tahoma"/>
      <family val="2"/>
      <charset val="1"/>
    </font>
    <font>
      <sz val="10"/>
      <color rgb="FFFFFFFF"/>
      <name val="Arial"/>
      <family val="2"/>
      <charset val="1"/>
    </font>
    <font>
      <sz val="10"/>
      <name val="Verdana"/>
      <family val="2"/>
      <charset val="1"/>
    </font>
    <font>
      <b val="true"/>
      <sz val="10"/>
      <name val="Verdana"/>
      <family val="2"/>
      <charset val="1"/>
    </font>
    <font>
      <sz val="9"/>
      <color rgb="FFFFFFFF"/>
      <name val="Verdana"/>
      <family val="2"/>
      <charset val="1"/>
    </font>
    <font>
      <sz val="9"/>
      <name val="Verdana"/>
      <family val="2"/>
      <charset val="1"/>
    </font>
    <font>
      <sz val="9.5"/>
      <name val="Verdana"/>
      <family val="2"/>
      <charset val="1"/>
    </font>
    <font>
      <sz val="9.5"/>
      <name val="Arial"/>
      <family val="2"/>
      <charset val="1"/>
    </font>
    <font>
      <b val="true"/>
      <sz val="9.5"/>
      <name val="Verdana"/>
      <family val="2"/>
      <charset val="1"/>
    </font>
    <font>
      <b val="true"/>
      <sz val="8"/>
      <name val="Verdana"/>
      <family val="2"/>
      <charset val="1"/>
    </font>
    <font>
      <sz val="14"/>
      <color rgb="FF595959"/>
      <name val="Arial"/>
      <family val="2"/>
    </font>
    <font>
      <sz val="9"/>
      <color rgb="FF595959"/>
      <name val="Arial"/>
      <family val="2"/>
    </font>
    <font>
      <sz val="9"/>
      <color rgb="FF000000"/>
      <name val="Arial"/>
      <family val="2"/>
    </font>
    <font>
      <b val="true"/>
      <sz val="9.5"/>
      <color rgb="FFFFFFFF"/>
      <name val="Verdana"/>
      <family val="2"/>
      <charset val="1"/>
    </font>
    <font>
      <sz val="10"/>
      <color rgb="FF000000"/>
      <name val="Arial"/>
      <family val="2"/>
    </font>
    <font>
      <b val="true"/>
      <sz val="10"/>
      <color rgb="FFFFFFFF"/>
      <name val="Verdana"/>
      <family val="2"/>
      <charset val="1"/>
    </font>
    <font>
      <i val="true"/>
      <sz val="10"/>
      <name val="Arial"/>
      <family val="2"/>
      <charset val="1"/>
    </font>
    <font>
      <b val="true"/>
      <u val="single"/>
      <sz val="9.5"/>
      <name val="Verdana"/>
      <family val="2"/>
      <charset val="1"/>
    </font>
    <font>
      <b val="true"/>
      <i val="true"/>
      <sz val="9.5"/>
      <name val="Verdana"/>
      <family val="2"/>
      <charset val="1"/>
    </font>
    <font>
      <u val="single"/>
      <sz val="9.5"/>
      <name val="Verdana"/>
      <family val="2"/>
      <charset val="1"/>
    </font>
    <font>
      <sz val="12"/>
      <name val="Arial"/>
      <family val="2"/>
      <charset val="1"/>
    </font>
    <font>
      <b val="true"/>
      <sz val="9"/>
      <name val="Verdana"/>
      <family val="2"/>
      <charset val="1"/>
    </font>
    <font>
      <b val="true"/>
      <u val="single"/>
      <sz val="9"/>
      <name val="Verdana"/>
      <family val="2"/>
      <charset val="1"/>
    </font>
    <font>
      <i val="true"/>
      <sz val="9.5"/>
      <color rgb="FF0000FF"/>
      <name val="Verdana"/>
      <family val="2"/>
      <charset val="1"/>
    </font>
    <font>
      <i val="true"/>
      <sz val="9.5"/>
      <color rgb="FF000080"/>
      <name val="Verdana"/>
      <family val="2"/>
      <charset val="1"/>
    </font>
    <font>
      <sz val="9.5"/>
      <color rgb="FF0000FF"/>
      <name val="Verdana"/>
      <family val="2"/>
      <charset val="1"/>
    </font>
    <font>
      <b val="true"/>
      <u val="single"/>
      <sz val="10"/>
      <name val="Verdana"/>
      <family val="2"/>
      <charset val="1"/>
    </font>
    <font>
      <sz val="9.5"/>
      <color rgb="FF000000"/>
      <name val="Verdana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FFFF99"/>
        <bgColor rgb="FFEBF1DE"/>
      </patternFill>
    </fill>
    <fill>
      <patternFill patternType="solid">
        <fgColor rgb="FFFFFFFF"/>
        <bgColor rgb="FFEBF1DE"/>
      </patternFill>
    </fill>
    <fill>
      <patternFill patternType="solid">
        <fgColor rgb="FFFFCC0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93CDDD"/>
        <bgColor rgb="FF92CDDC"/>
      </patternFill>
    </fill>
    <fill>
      <patternFill patternType="solid">
        <fgColor rgb="FFEBF1DE"/>
        <bgColor rgb="FFEEECE1"/>
      </patternFill>
    </fill>
    <fill>
      <patternFill patternType="solid">
        <fgColor rgb="FFEEECE1"/>
        <bgColor rgb="FFEBF1DE"/>
      </patternFill>
    </fill>
    <fill>
      <patternFill patternType="solid">
        <fgColor rgb="FFFFCC99"/>
        <bgColor rgb="FFDDD9C3"/>
      </patternFill>
    </fill>
    <fill>
      <patternFill patternType="solid">
        <fgColor rgb="FFDBEEF4"/>
        <bgColor rgb="FFEBF1DE"/>
      </patternFill>
    </fill>
    <fill>
      <patternFill patternType="solid">
        <fgColor rgb="FFE46C0A"/>
        <bgColor rgb="FFC0504D"/>
      </patternFill>
    </fill>
    <fill>
      <patternFill patternType="solid">
        <fgColor rgb="FFDDD9C4"/>
        <bgColor rgb="FFDDD9C3"/>
      </patternFill>
    </fill>
    <fill>
      <patternFill patternType="solid">
        <fgColor rgb="FF948A54"/>
        <bgColor rgb="FF77933C"/>
      </patternFill>
    </fill>
    <fill>
      <patternFill patternType="solid">
        <fgColor rgb="FFB7DEE8"/>
        <bgColor rgb="FFC6D9F1"/>
      </patternFill>
    </fill>
    <fill>
      <patternFill patternType="solid">
        <fgColor rgb="FF558ED5"/>
        <bgColor rgb="FF4F81BD"/>
      </patternFill>
    </fill>
    <fill>
      <patternFill patternType="solid">
        <fgColor rgb="FFDDD9C3"/>
        <bgColor rgb="FFDDD9C4"/>
      </patternFill>
    </fill>
    <fill>
      <patternFill patternType="solid">
        <fgColor rgb="FFC6D9F1"/>
        <bgColor rgb="FFB7DEE8"/>
      </patternFill>
    </fill>
    <fill>
      <patternFill patternType="solid">
        <fgColor rgb="FF77933C"/>
        <bgColor rgb="FF6D9937"/>
      </patternFill>
    </fill>
    <fill>
      <patternFill patternType="solid">
        <fgColor rgb="FF6D9937"/>
        <bgColor rgb="FF77933C"/>
      </patternFill>
    </fill>
  </fills>
  <borders count="5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double"/>
      <right style="thin">
        <color rgb="FFFFFFFF"/>
      </right>
      <top style="double"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double"/>
      <bottom style="thin">
        <color rgb="FFFFFFFF"/>
      </bottom>
      <diagonal/>
    </border>
    <border diagonalUp="false" diagonalDown="false">
      <left style="thin">
        <color rgb="FFFFFFFF"/>
      </left>
      <right style="double"/>
      <top style="double"/>
      <bottom style="thin">
        <color rgb="FFFFFFFF"/>
      </bottom>
      <diagonal/>
    </border>
    <border diagonalUp="false" diagonalDown="false">
      <left style="double"/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 style="double"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/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double"/>
      <right style="thin">
        <color rgb="FFFFFFFF"/>
      </right>
      <top style="thin">
        <color rgb="FFFFFFFF"/>
      </top>
      <bottom style="double"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double"/>
      <diagonal/>
    </border>
    <border diagonalUp="false" diagonalDown="false">
      <left style="thin">
        <color rgb="FFFFFFFF"/>
      </left>
      <right style="double"/>
      <top style="thin">
        <color rgb="FFFFFFFF"/>
      </top>
      <bottom style="double"/>
      <diagonal/>
    </border>
    <border diagonalUp="false" diagonalDown="false">
      <left/>
      <right/>
      <top style="double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 readingOrder="1"/>
      <protection locked="true" hidden="false"/>
    </xf>
    <xf numFmtId="164" fontId="13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2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5" fillId="0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5" fillId="0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2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0" fillId="0" borderId="2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6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71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0" borderId="2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5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5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9" fillId="7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9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19" fillId="9" borderId="2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10" borderId="2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19" fillId="10" borderId="2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9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18" fillId="3" borderId="2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18" fillId="3" borderId="2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18" fillId="3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9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18" fillId="9" borderId="2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8" fillId="9" borderId="3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8" fillId="9" borderId="3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4" fontId="18" fillId="3" borderId="3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12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18" fillId="12" borderId="2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8" fillId="12" borderId="3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76" fontId="15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6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18" fillId="9" borderId="3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12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18" fillId="12" borderId="3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0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9" fontId="11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6" fillId="1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2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4" fontId="0" fillId="0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2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2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3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11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8" fillId="1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77" fontId="19" fillId="0" borderId="0" xfId="29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9" fillId="0" borderId="0" xfId="2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8" fontId="21" fillId="0" borderId="0" xfId="29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64" fontId="19" fillId="0" borderId="0" xfId="28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0" xfId="29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4" fillId="0" borderId="0" xfId="2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29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21" fillId="0" borderId="37" xfId="29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9" fontId="21" fillId="0" borderId="29" xfId="29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9" fontId="21" fillId="0" borderId="38" xfId="29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9" fillId="0" borderId="0" xfId="29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21" fillId="0" borderId="0" xfId="29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21" fillId="0" borderId="0" xfId="29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19" fillId="0" borderId="0" xfId="29" applyFont="true" applyBorder="false" applyAlignment="true" applyProtection="true">
      <alignment horizontal="right" vertical="bottom" textRotation="0" wrapText="false" indent="0" shrinkToFit="false"/>
      <protection locked="true" hidden="true"/>
    </xf>
    <xf numFmtId="164" fontId="19" fillId="0" borderId="0" xfId="29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19" fillId="0" borderId="0" xfId="29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64" fontId="19" fillId="0" borderId="39" xfId="29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3" fontId="19" fillId="0" borderId="40" xfId="29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3" fontId="19" fillId="0" borderId="41" xfId="29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3" fontId="19" fillId="0" borderId="42" xfId="29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9" fillId="0" borderId="0" xfId="29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9" fillId="0" borderId="43" xfId="29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4" fontId="31" fillId="0" borderId="36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31" fillId="0" borderId="44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31" fillId="0" borderId="22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31" fillId="0" borderId="23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31" fillId="0" borderId="45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21" fillId="0" borderId="0" xfId="29" applyFont="true" applyBorder="false" applyAlignment="true" applyProtection="true">
      <alignment horizontal="right" vertical="bottom" textRotation="0" wrapText="false" indent="0" shrinkToFit="false"/>
      <protection locked="true" hidden="true"/>
    </xf>
    <xf numFmtId="164" fontId="21" fillId="0" borderId="0" xfId="29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74" fontId="19" fillId="0" borderId="24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19" fillId="0" borderId="46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19" fillId="0" borderId="0" xfId="29" applyFont="true" applyBorder="false" applyAlignment="true" applyProtection="true">
      <alignment horizontal="right" vertical="bottom" textRotation="0" wrapText="false" indent="0" shrinkToFit="false"/>
      <protection locked="true" hidden="true"/>
    </xf>
    <xf numFmtId="164" fontId="32" fillId="0" borderId="0" xfId="29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19" fillId="0" borderId="0" xfId="29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74" fontId="19" fillId="0" borderId="28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19" fillId="0" borderId="45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19" fillId="0" borderId="0" xfId="29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64" fontId="32" fillId="0" borderId="0" xfId="29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64" fontId="19" fillId="0" borderId="0" xfId="29" applyFont="true" applyBorder="false" applyAlignment="true" applyProtection="true">
      <alignment horizontal="right" vertical="center" textRotation="0" wrapText="false" indent="0" shrinkToFit="false"/>
      <protection locked="true" hidden="true"/>
    </xf>
    <xf numFmtId="164" fontId="19" fillId="0" borderId="0" xfId="29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64" fontId="19" fillId="0" borderId="43" xfId="29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4" fontId="19" fillId="0" borderId="24" xfId="29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74" fontId="19" fillId="0" borderId="46" xfId="29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74" fontId="21" fillId="0" borderId="36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21" fillId="0" borderId="44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21" fillId="0" borderId="28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21" fillId="0" borderId="45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19" fillId="0" borderId="44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31" fillId="0" borderId="28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3" fontId="19" fillId="0" borderId="24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3" fontId="19" fillId="0" borderId="46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19" fillId="0" borderId="43" xfId="29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64" fontId="21" fillId="0" borderId="0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19" fillId="0" borderId="47" xfId="29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4" fontId="31" fillId="0" borderId="31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31" fillId="0" borderId="48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33" fillId="0" borderId="0" xfId="29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29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8" fontId="18" fillId="0" borderId="0" xfId="3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34" fillId="0" borderId="0" xfId="3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3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4" fillId="0" borderId="0" xfId="31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31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0" xfId="3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3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0" xfId="3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18" fillId="0" borderId="0" xfId="3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3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3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3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37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9" fontId="21" fillId="0" borderId="29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9" fontId="21" fillId="0" borderId="49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3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3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39" xfId="3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3" fontId="19" fillId="0" borderId="35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9" fillId="0" borderId="42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3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80" fontId="19" fillId="0" borderId="43" xfId="3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31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3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43" xfId="3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31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0" xfId="3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4" fontId="19" fillId="0" borderId="28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9" fillId="0" borderId="45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9" fillId="0" borderId="24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9" fillId="0" borderId="46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3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31" fillId="0" borderId="36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31" fillId="0" borderId="44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31" fillId="0" borderId="28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31" fillId="0" borderId="45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3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80" fontId="19" fillId="0" borderId="47" xfId="3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31" fillId="0" borderId="31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31" fillId="0" borderId="48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9" fillId="0" borderId="0" xfId="3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3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0" fillId="0" borderId="0" xfId="30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21" fillId="0" borderId="37" xfId="3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9" fontId="21" fillId="0" borderId="32" xfId="3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9" fontId="21" fillId="0" borderId="49" xfId="3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9" fillId="0" borderId="0" xfId="3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0" xfId="3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3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21" fillId="0" borderId="0" xfId="3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3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39" xfId="3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3" fontId="19" fillId="0" borderId="40" xfId="3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3" fontId="19" fillId="0" borderId="42" xfId="3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64" fontId="19" fillId="0" borderId="0" xfId="30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64" fontId="19" fillId="0" borderId="43" xfId="3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4" fontId="19" fillId="0" borderId="22" xfId="3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4" fontId="19" fillId="0" borderId="46" xfId="3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4" fontId="31" fillId="0" borderId="25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19" fillId="0" borderId="20" xfId="3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4" fontId="19" fillId="0" borderId="45" xfId="3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1" fillId="0" borderId="0" xfId="3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30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74" fontId="31" fillId="0" borderId="25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31" fillId="0" borderId="44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31" fillId="0" borderId="20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31" fillId="0" borderId="45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21" fillId="0" borderId="50" xfId="3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19" fillId="0" borderId="25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19" fillId="0" borderId="44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19" fillId="0" borderId="20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19" fillId="0" borderId="45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21" fillId="0" borderId="0" xfId="3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0" xfId="3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1" fillId="0" borderId="0" xfId="30" applyFont="true" applyBorder="false" applyAlignment="true" applyProtection="true">
      <alignment horizontal="left" vertical="center" textRotation="0" wrapText="false" indent="0" shrinkToFit="false"/>
      <protection locked="true" hidden="true"/>
    </xf>
    <xf numFmtId="164" fontId="19" fillId="0" borderId="43" xfId="3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4" fontId="31" fillId="0" borderId="25" xfId="29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74" fontId="31" fillId="0" borderId="44" xfId="29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3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4" fontId="31" fillId="0" borderId="20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19" fillId="0" borderId="22" xfId="3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4" fontId="19" fillId="0" borderId="46" xfId="3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4" fontId="19" fillId="0" borderId="25" xfId="3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4" fontId="19" fillId="0" borderId="44" xfId="3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4" fontId="31" fillId="0" borderId="44" xfId="3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9" fillId="0" borderId="47" xfId="3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4" fontId="31" fillId="0" borderId="30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31" fillId="0" borderId="48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33" fillId="0" borderId="0" xfId="3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3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3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3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3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0" xfId="32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8" fontId="34" fillId="0" borderId="0" xfId="32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78" fontId="18" fillId="0" borderId="0" xfId="32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8" fillId="0" borderId="0" xfId="32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" fillId="0" borderId="0" xfId="3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3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0" xfId="32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8" fontId="21" fillId="0" borderId="0" xfId="32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78" fontId="21" fillId="0" borderId="51" xfId="32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9" fontId="21" fillId="0" borderId="29" xfId="32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9" fontId="21" fillId="0" borderId="38" xfId="32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30" fillId="0" borderId="0" xfId="3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32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0" xfId="3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0" xfId="32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21" fillId="0" borderId="0" xfId="3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32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64" fontId="19" fillId="0" borderId="51" xfId="32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3" fontId="19" fillId="0" borderId="35" xfId="32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3" fontId="19" fillId="0" borderId="52" xfId="32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64" fontId="19" fillId="0" borderId="0" xfId="32" applyFont="true" applyBorder="false" applyAlignment="true" applyProtection="true">
      <alignment horizontal="right" vertical="bottom" textRotation="0" wrapText="false" indent="0" shrinkToFit="false"/>
      <protection locked="true" hidden="true"/>
    </xf>
    <xf numFmtId="164" fontId="19" fillId="0" borderId="0" xfId="32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64" fontId="19" fillId="0" borderId="53" xfId="32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4" fontId="19" fillId="0" borderId="24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19" fillId="0" borderId="50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21" fillId="0" borderId="36" xfId="2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4" fontId="21" fillId="0" borderId="54" xfId="2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4" fontId="19" fillId="0" borderId="28" xfId="32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4" fontId="19" fillId="0" borderId="55" xfId="32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4" fontId="31" fillId="0" borderId="54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19" fillId="0" borderId="28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19" fillId="0" borderId="55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21" fillId="0" borderId="0" xfId="32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74" fontId="21" fillId="0" borderId="36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21" fillId="0" borderId="44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21" fillId="0" borderId="50" xfId="32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74" fontId="19" fillId="0" borderId="24" xfId="32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4" fontId="19" fillId="0" borderId="50" xfId="32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9" fillId="0" borderId="0" xfId="32" applyFont="true" applyBorder="false" applyAlignment="true" applyProtection="true">
      <alignment horizontal="right" vertical="top" textRotation="0" wrapText="false" indent="0" shrinkToFit="false"/>
      <protection locked="true" hidden="true"/>
    </xf>
    <xf numFmtId="164" fontId="19" fillId="0" borderId="50" xfId="32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74" fontId="21" fillId="0" borderId="28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21" fillId="0" borderId="55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31" fillId="0" borderId="55" xfId="29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21" fillId="0" borderId="54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19" fillId="0" borderId="56" xfId="32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4" fontId="21" fillId="0" borderId="31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4" fontId="21" fillId="0" borderId="57" xfId="3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20" fillId="0" borderId="0" xfId="3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0" borderId="0" xfId="32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0" fillId="0" borderId="0" xfId="3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3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3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3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3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3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3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3" borderId="2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3" borderId="2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3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6" fillId="3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6" fillId="3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7" fillId="3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7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7" fillId="3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3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3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3" borderId="2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3" borderId="2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3" borderId="2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3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3" borderId="2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4" fontId="1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4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4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Euro 2" xfId="21"/>
    <cellStyle name="Euro 2 2" xfId="22"/>
    <cellStyle name="Euro 3" xfId="23"/>
    <cellStyle name="Milliers 2" xfId="24"/>
    <cellStyle name="Milliers 2 2" xfId="25"/>
    <cellStyle name="Milliers 3" xfId="26"/>
    <cellStyle name="Milliers_PRODUITS" xfId="27"/>
    <cellStyle name="Normal 2" xfId="28"/>
    <cellStyle name="Normal_ACTIF_1" xfId="29"/>
    <cellStyle name="Normal_CHARGES" xfId="30"/>
    <cellStyle name="Normal_PASSIF" xfId="31"/>
    <cellStyle name="Normal_PRODUITS" xfId="32"/>
    <cellStyle name="Pourcentage 2" xfId="33"/>
    <cellStyle name="Pourcentage 2 2" xfId="34"/>
    <cellStyle name="Pourcentage 3" xfId="3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7933C"/>
      <rgbColor rgb="FF800080"/>
      <rgbColor rgb="FF008080"/>
      <rgbColor rgb="FFDDD9C3"/>
      <rgbColor rgb="FF948A54"/>
      <rgbColor rgb="FF558ED5"/>
      <rgbColor rgb="FFC0504D"/>
      <rgbColor rgb="FFEBF1DE"/>
      <rgbColor rgb="FFDBEEF4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7DEE8"/>
      <rgbColor rgb="FFEEECE1"/>
      <rgbColor rgb="FFFFFF99"/>
      <rgbColor rgb="FF93CDDD"/>
      <rgbColor rgb="FFDDD9C4"/>
      <rgbColor rgb="FFD9D9D9"/>
      <rgbColor rgb="FFFFCC99"/>
      <rgbColor rgb="FF4F81BD"/>
      <rgbColor rgb="FF33CCCC"/>
      <rgbColor rgb="FF99CC00"/>
      <rgbColor rgb="FFFFCC00"/>
      <rgbColor rgb="FFFF9900"/>
      <rgbColor rgb="FFE46C0A"/>
      <rgbColor rgb="FF595959"/>
      <rgbColor rgb="FF92CDDC"/>
      <rgbColor rgb="FF003366"/>
      <rgbColor rgb="FF6D993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Arial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Arial"/>
              </a:rPr>
              <a:t>Résultat de l'exercice propre</a:t>
            </a:r>
          </a:p>
        </c:rich>
      </c:tx>
      <c:overlay val="0"/>
      <c:spPr>
        <a:noFill/>
        <a:ln w="2556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70115824192682"/>
          <c:y val="0.107239485119292"/>
          <c:w val="0.701925289560482"/>
          <c:h val="0.7916700828072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"Ordinaire"</c:f>
              <c:strCache>
                <c:ptCount val="1"/>
                <c:pt idx="0">
                  <c:v>Ordinaire</c:v>
                </c:pt>
              </c:strCache>
            </c:strRef>
          </c:tx>
          <c:spPr>
            <a:solidFill>
              <a:srgbClr val="92cddc"/>
            </a:solidFill>
            <a:ln w="22320">
              <a:solidFill>
                <a:srgbClr val="92cddc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Résultats!$H$8;Résultats!$K$8;Résultats!$N$8;Résultats!$Q$8;Résultats!$T$8</c:f>
              <c:multiLvlStrCache>
                <c:ptCount val="1"/>
                <c:lvl>
                  <c:pt idx="0">
                    <c:v>2024</c:v>
                  </c:pt>
                </c:lvl>
                <c:lvl>
                  <c:pt idx="0">
                    <c:v>2023</c:v>
                  </c:pt>
                </c:lvl>
                <c:lvl>
                  <c:pt idx="0">
                    <c:v>2022</c:v>
                  </c:pt>
                </c:lvl>
                <c:lvl>
                  <c:pt idx="0">
                    <c:v>2021</c:v>
                  </c:pt>
                </c:lvl>
                <c:lvl>
                  <c:pt idx="0">
                    <c:v>2020</c:v>
                  </c:pt>
                </c:lvl>
              </c:multiLvlStrCache>
            </c:multiLvlStrRef>
          </c:cat>
          <c:val>
            <c:numRef>
              <c:f>Résultats!$H$9;Résultats!$K$9;Résultats!$N$9;Résultats!$Q$9;Résultats!$T$9</c:f>
              <c:numCache>
                <c:formatCode>General</c:formatCode>
                <c:ptCount val="5"/>
                <c:pt idx="0">
                  <c:v>290961.23</c:v>
                </c:pt>
                <c:pt idx="1">
                  <c:v>2802.76000000536</c:v>
                </c:pt>
                <c:pt idx="2">
                  <c:v>366559.82</c:v>
                </c:pt>
                <c:pt idx="3">
                  <c:v>1582032.29</c:v>
                </c:pt>
                <c:pt idx="4">
                  <c:v>416616.18</c:v>
                </c:pt>
              </c:numCache>
            </c:numRef>
          </c:val>
        </c:ser>
        <c:gapWidth val="0"/>
        <c:overlap val="0"/>
        <c:axId val="26113114"/>
        <c:axId val="78154907"/>
      </c:barChart>
      <c:catAx>
        <c:axId val="2611311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78154907"/>
        <c:crosses val="autoZero"/>
        <c:auto val="1"/>
        <c:lblAlgn val="ctr"/>
        <c:lblOffset val="100"/>
        <c:noMultiLvlLbl val="0"/>
      </c:catAx>
      <c:valAx>
        <c:axId val="78154907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26113114"/>
        <c:crosses val="autoZero"/>
        <c:crossBetween val="between"/>
      </c:valAx>
      <c:spPr>
        <a:noFill/>
        <a:ln w="25560">
          <a:noFill/>
        </a:ln>
      </c:spPr>
    </c:plotArea>
    <c:legend>
      <c:legendPos val="r"/>
      <c:layout>
        <c:manualLayout>
          <c:xMode val="edge"/>
          <c:yMode val="edge"/>
          <c:x val="0.352063400282308"/>
          <c:y val="0.958408817025658"/>
          <c:w val="0.2872662594713"/>
          <c:h val="0.0383774613611634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000000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Arial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Arial"/>
              </a:rPr>
              <a:t>Résultat global</a:t>
            </a:r>
          </a:p>
        </c:rich>
      </c:tx>
      <c:overlay val="0"/>
      <c:spPr>
        <a:noFill/>
        <a:ln w="2556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70617748510505"/>
          <c:y val="0.107239485119292"/>
          <c:w val="0.701708999686422"/>
          <c:h val="0.79765516110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"Ordinaire"</c:f>
              <c:strCache>
                <c:ptCount val="1"/>
                <c:pt idx="0">
                  <c:v>Ordinaire</c:v>
                </c:pt>
              </c:strCache>
            </c:strRef>
          </c:tx>
          <c:spPr>
            <a:solidFill>
              <a:srgbClr val="92cddc"/>
            </a:solidFill>
            <a:ln w="22320">
              <a:solidFill>
                <a:srgbClr val="92cddc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Résultats!$H$8;Résultats!$K$8;Résultats!$N$8;Résultats!$Q$8;Résultats!$T$8</c:f>
              <c:multiLvlStrCache>
                <c:ptCount val="1"/>
                <c:lvl>
                  <c:pt idx="0">
                    <c:v>2024</c:v>
                  </c:pt>
                </c:lvl>
                <c:lvl>
                  <c:pt idx="0">
                    <c:v>2023</c:v>
                  </c:pt>
                </c:lvl>
                <c:lvl>
                  <c:pt idx="0">
                    <c:v>2022</c:v>
                  </c:pt>
                </c:lvl>
                <c:lvl>
                  <c:pt idx="0">
                    <c:v>2021</c:v>
                  </c:pt>
                </c:lvl>
                <c:lvl>
                  <c:pt idx="0">
                    <c:v>2020</c:v>
                  </c:pt>
                </c:lvl>
              </c:multiLvlStrCache>
            </c:multiLvlStrRef>
          </c:cat>
          <c:val>
            <c:numRef>
              <c:f>Résultats!$H$10;Résultats!$K$10;Résultats!$N$10;Résultats!$Q$10;Résultats!$T$10</c:f>
              <c:numCache>
                <c:formatCode>General</c:formatCode>
                <c:ptCount val="5"/>
                <c:pt idx="0">
                  <c:v>2127632.85</c:v>
                </c:pt>
                <c:pt idx="1">
                  <c:v>1715730.78000001</c:v>
                </c:pt>
                <c:pt idx="2">
                  <c:v>1006294.46</c:v>
                </c:pt>
                <c:pt idx="3">
                  <c:v>2077820.69</c:v>
                </c:pt>
                <c:pt idx="4">
                  <c:v>2711226.14</c:v>
                </c:pt>
              </c:numCache>
            </c:numRef>
          </c:val>
        </c:ser>
        <c:gapWidth val="0"/>
        <c:overlap val="0"/>
        <c:axId val="8222671"/>
        <c:axId val="65827157"/>
      </c:barChart>
      <c:catAx>
        <c:axId val="822267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65827157"/>
        <c:crosses val="autoZero"/>
        <c:auto val="1"/>
        <c:lblAlgn val="ctr"/>
        <c:lblOffset val="100"/>
        <c:noMultiLvlLbl val="0"/>
      </c:catAx>
      <c:valAx>
        <c:axId val="65827157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8222671"/>
        <c:crosses val="autoZero"/>
        <c:crossBetween val="between"/>
      </c:valAx>
      <c:spPr>
        <a:noFill/>
        <a:ln w="25560">
          <a:noFill/>
        </a:ln>
      </c:spPr>
    </c:plotArea>
    <c:legend>
      <c:legendPos val="r"/>
      <c:layout>
        <c:manualLayout>
          <c:xMode val="edge"/>
          <c:yMode val="edge"/>
          <c:x val="0.35782091719803"/>
          <c:y val="0.961738835394461"/>
          <c:w val="0.2872662594713"/>
          <c:h val="0.035143381965813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000000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Arial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Arial"/>
              </a:rPr>
              <a:t>Evolution des recettes et des dépenses ordinaires (exercice propre)</a:t>
            </a:r>
          </a:p>
        </c:rich>
      </c:tx>
      <c:layout>
        <c:manualLayout>
          <c:xMode val="edge"/>
          <c:yMode val="edge"/>
          <c:x val="0.168205629050875"/>
          <c:y val="0.0291405023547881"/>
        </c:manualLayout>
      </c:layout>
      <c:overlay val="0"/>
      <c:spPr>
        <a:noFill/>
        <a:ln w="2556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06738879517003"/>
          <c:y val="0.173665620094192"/>
          <c:w val="0.884799786912901"/>
          <c:h val="0.6451138147566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solidFill>
              <a:srgbClr val="4f81bd"/>
            </a:solidFill>
            <a:ln cap="rnd" w="28440">
              <a:solidFill>
                <a:srgbClr val="4f81bd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'Ordinaire GE'!$H$9;'Ordinaire GE'!$K$9;'Ordinaire GE'!$N$9;'Ordinaire GE'!$Q$9;'Ordinaire GE'!$T$9</c:f>
              <c:multiLvlStrCache>
                <c:ptCount val="1"/>
                <c:lvl>
                  <c:pt idx="0">
                    <c:v>2024</c:v>
                  </c:pt>
                </c:lvl>
                <c:lvl>
                  <c:pt idx="0">
                    <c:v>2023</c:v>
                  </c:pt>
                </c:lvl>
                <c:lvl>
                  <c:pt idx="0">
                    <c:v>2022</c:v>
                  </c:pt>
                </c:lvl>
                <c:lvl>
                  <c:pt idx="0">
                    <c:v>2021</c:v>
                  </c:pt>
                </c:lvl>
                <c:lvl>
                  <c:pt idx="0">
                    <c:v>2020</c:v>
                  </c:pt>
                </c:lvl>
              </c:multiLvlStrCache>
            </c:multiLvlStrRef>
          </c:cat>
          <c:val>
            <c:numRef>
              <c:f>'Ordinaire GE'!$H$15;'Ordinaire GE'!$K$15;'Ordinaire GE'!$N$15;'Ordinaire GE'!$Q$15;'Ordinaire GE'!$T$15</c:f>
              <c:numCache>
                <c:formatCode>General</c:formatCode>
                <c:ptCount val="5"/>
                <c:pt idx="0">
                  <c:v>18502151.4</c:v>
                </c:pt>
                <c:pt idx="1">
                  <c:v>18326752.76</c:v>
                </c:pt>
                <c:pt idx="2">
                  <c:v>20758392.97</c:v>
                </c:pt>
                <c:pt idx="3">
                  <c:v>21388356.27</c:v>
                </c:pt>
                <c:pt idx="4">
                  <c:v>23222220.43</c:v>
                </c:pt>
              </c:numCache>
            </c:numRef>
          </c:val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solidFill>
              <a:srgbClr val="c0504d"/>
            </a:solidFill>
            <a:ln cap="rnd" w="28440">
              <a:solidFill>
                <a:srgbClr val="c0504d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'Ordinaire GE'!$H$9;'Ordinaire GE'!$K$9;'Ordinaire GE'!$N$9;'Ordinaire GE'!$Q$9;'Ordinaire GE'!$T$9</c:f>
              <c:multiLvlStrCache>
                <c:ptCount val="1"/>
                <c:lvl>
                  <c:pt idx="0">
                    <c:v>2024</c:v>
                  </c:pt>
                </c:lvl>
                <c:lvl>
                  <c:pt idx="0">
                    <c:v>2023</c:v>
                  </c:pt>
                </c:lvl>
                <c:lvl>
                  <c:pt idx="0">
                    <c:v>2022</c:v>
                  </c:pt>
                </c:lvl>
                <c:lvl>
                  <c:pt idx="0">
                    <c:v>2021</c:v>
                  </c:pt>
                </c:lvl>
                <c:lvl>
                  <c:pt idx="0">
                    <c:v>2020</c:v>
                  </c:pt>
                </c:lvl>
              </c:multiLvlStrCache>
            </c:multiLvlStrRef>
          </c:cat>
          <c:val>
            <c:numRef>
              <c:f>'Ordinaire GE'!$H$26;'Ordinaire GE'!$K$26;'Ordinaire GE'!$N$26;'Ordinaire GE'!$Q$26;'Ordinaire GE'!$T$26</c:f>
              <c:numCache>
                <c:formatCode>General</c:formatCode>
                <c:ptCount val="5"/>
                <c:pt idx="0">
                  <c:v>18793112.63</c:v>
                </c:pt>
                <c:pt idx="1">
                  <c:v>18329555.52</c:v>
                </c:pt>
                <c:pt idx="2">
                  <c:v>21124952.79</c:v>
                </c:pt>
                <c:pt idx="3">
                  <c:v>22970388.56</c:v>
                </c:pt>
                <c:pt idx="4">
                  <c:v>23638836.61</c:v>
                </c:pt>
              </c:numCache>
            </c:numRef>
          </c:val>
        </c:ser>
        <c:gapWidth val="150"/>
        <c:overlap val="0"/>
        <c:axId val="1376066"/>
        <c:axId val="72873399"/>
      </c:barChart>
      <c:catAx>
        <c:axId val="137606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72873399"/>
        <c:crosses val="autoZero"/>
        <c:auto val="1"/>
        <c:lblAlgn val="ctr"/>
        <c:lblOffset val="100"/>
        <c:noMultiLvlLbl val="0"/>
      </c:catAx>
      <c:valAx>
        <c:axId val="72873399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_-* #,##0\ _€_-;\-* #,##0\ _€_-;_-* \-??\ _€_-;_-@_-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1376066"/>
        <c:crosses val="autoZero"/>
        <c:crossBetween val="between"/>
      </c:valAx>
      <c:spPr>
        <a:noFill/>
        <a:ln w="25560">
          <a:noFill/>
        </a:ln>
      </c:spPr>
    </c:plotArea>
    <c:legend>
      <c:legendPos val="r"/>
      <c:layout>
        <c:manualLayout>
          <c:xMode val="edge"/>
          <c:yMode val="edge"/>
          <c:x val="0.0362511514711555"/>
          <c:y val="0.922074075111212"/>
          <c:w val="0.933779660308729"/>
          <c:h val="0.05914177741238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Arial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Arial"/>
              </a:rPr>
              <a:t>Evolution des recettes et des dépenses extraordinaires (exercice propre)</a:t>
            </a:r>
          </a:p>
        </c:rich>
      </c:tx>
      <c:layout>
        <c:manualLayout>
          <c:xMode val="edge"/>
          <c:yMode val="edge"/>
          <c:x val="0.168120433916316"/>
          <c:y val="0.0360447185813416"/>
        </c:manualLayout>
      </c:layout>
      <c:overlay val="0"/>
      <c:spPr>
        <a:noFill/>
        <a:ln w="2556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07106486606155"/>
          <c:y val="0.180994602929838"/>
          <c:w val="0.884835067522692"/>
          <c:h val="0.634830377794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solidFill>
              <a:srgbClr val="4f81bd"/>
            </a:solidFill>
            <a:ln cap="rnd" w="28440">
              <a:solidFill>
                <a:srgbClr val="4f81bd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'Extraordinaire GE'!$H$9;'Extraordinaire GE'!$K$9;'Extraordinaire GE'!$N$9;'Extraordinaire GE'!$Q$9;'Extraordinaire GE'!$T$9</c:f>
              <c:multiLvlStrCache>
                <c:ptCount val="1"/>
                <c:lvl>
                  <c:pt idx="0">
                    <c:v>2024</c:v>
                  </c:pt>
                </c:lvl>
                <c:lvl>
                  <c:pt idx="0">
                    <c:v>2023</c:v>
                  </c:pt>
                </c:lvl>
                <c:lvl>
                  <c:pt idx="0">
                    <c:v>2022</c:v>
                  </c:pt>
                </c:lvl>
                <c:lvl>
                  <c:pt idx="0">
                    <c:v>2021</c:v>
                  </c:pt>
                </c:lvl>
                <c:lvl>
                  <c:pt idx="0">
                    <c:v>2020</c:v>
                  </c:pt>
                </c:lvl>
              </c:multiLvlStrCache>
            </c:multiLvlStrRef>
          </c:cat>
          <c:val>
            <c:numRef>
              <c:f>'Extraordinaire GE'!$H$15;'Extraordinaire GE'!$K$15;'Extraordinaire GE'!$N$15;'Extraordinaire GE'!$Q$15;'Extraordinaire GE'!$T$15</c:f>
              <c:numCache>
                <c:formatCode>General</c:formatCode>
                <c:ptCount val="5"/>
                <c:pt idx="0">
                  <c:v>2114640.69</c:v>
                </c:pt>
                <c:pt idx="1">
                  <c:v>2480676.07</c:v>
                </c:pt>
                <c:pt idx="2">
                  <c:v>3502783.57</c:v>
                </c:pt>
                <c:pt idx="3">
                  <c:v>3020663.76</c:v>
                </c:pt>
                <c:pt idx="4">
                  <c:v>12838857.6</c:v>
                </c:pt>
              </c:numCache>
            </c:numRef>
          </c:val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solidFill>
              <a:srgbClr val="c0504d"/>
            </a:solidFill>
            <a:ln cap="rnd" w="28440">
              <a:solidFill>
                <a:srgbClr val="c0504d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'Extraordinaire GE'!$H$9;'Extraordinaire GE'!$K$9;'Extraordinaire GE'!$N$9;'Extraordinaire GE'!$Q$9;'Extraordinaire GE'!$T$9</c:f>
              <c:multiLvlStrCache>
                <c:ptCount val="1"/>
                <c:lvl>
                  <c:pt idx="0">
                    <c:v>2024</c:v>
                  </c:pt>
                </c:lvl>
                <c:lvl>
                  <c:pt idx="0">
                    <c:v>2023</c:v>
                  </c:pt>
                </c:lvl>
                <c:lvl>
                  <c:pt idx="0">
                    <c:v>2022</c:v>
                  </c:pt>
                </c:lvl>
                <c:lvl>
                  <c:pt idx="0">
                    <c:v>2021</c:v>
                  </c:pt>
                </c:lvl>
                <c:lvl>
                  <c:pt idx="0">
                    <c:v>2020</c:v>
                  </c:pt>
                </c:lvl>
              </c:multiLvlStrCache>
            </c:multiLvlStrRef>
          </c:cat>
          <c:val>
            <c:numRef>
              <c:f>'Extraordinaire GE'!$H$26;'Extraordinaire GE'!$K$26;'Extraordinaire GE'!$N$26;'Extraordinaire GE'!$Q$26;'Extraordinaire GE'!$T$26</c:f>
              <c:numCache>
                <c:formatCode>General</c:formatCode>
                <c:ptCount val="5"/>
                <c:pt idx="0">
                  <c:v>910577.69</c:v>
                </c:pt>
                <c:pt idx="1">
                  <c:v>1962638.88</c:v>
                </c:pt>
                <c:pt idx="2">
                  <c:v>4704256.95</c:v>
                </c:pt>
                <c:pt idx="3">
                  <c:v>3310245.26</c:v>
                </c:pt>
                <c:pt idx="4">
                  <c:v>3070427.9</c:v>
                </c:pt>
              </c:numCache>
            </c:numRef>
          </c:val>
        </c:ser>
        <c:gapWidth val="150"/>
        <c:overlap val="0"/>
        <c:axId val="78879950"/>
        <c:axId val="11910000"/>
      </c:barChart>
      <c:catAx>
        <c:axId val="7887995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11910000"/>
        <c:crosses val="autoZero"/>
        <c:auto val="1"/>
        <c:lblAlgn val="ctr"/>
        <c:lblOffset val="100"/>
        <c:noMultiLvlLbl val="0"/>
      </c:catAx>
      <c:valAx>
        <c:axId val="11910000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_-* #,##0\ _€_-;\-* #,##0\ _€_-;_-* \-??\ _€_-;_-@_-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78879950"/>
        <c:crosses val="autoZero"/>
        <c:crossBetween val="between"/>
      </c:valAx>
      <c:spPr>
        <a:noFill/>
        <a:ln w="25560">
          <a:noFill/>
        </a:ln>
      </c:spPr>
    </c:plotArea>
    <c:legend>
      <c:legendPos val="r"/>
      <c:layout>
        <c:manualLayout>
          <c:xMode val="edge"/>
          <c:yMode val="edge"/>
          <c:x val="0.0362511514711555"/>
          <c:y val="0.92351244585372"/>
          <c:w val="0.933779660308729"/>
          <c:h val="0.0580493537393767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2196360</xdr:colOff>
      <xdr:row>5</xdr:row>
      <xdr:rowOff>133200</xdr:rowOff>
    </xdr:from>
    <xdr:to>
      <xdr:col>1</xdr:col>
      <xdr:colOff>2628360</xdr:colOff>
      <xdr:row>7</xdr:row>
      <xdr:rowOff>18720</xdr:rowOff>
    </xdr:to>
    <xdr:sp>
      <xdr:nvSpPr>
        <xdr:cNvPr id="0" name="Text Box 1"/>
        <xdr:cNvSpPr/>
      </xdr:nvSpPr>
      <xdr:spPr>
        <a:xfrm>
          <a:off x="2196360" y="971280"/>
          <a:ext cx="2783880" cy="220680"/>
        </a:xfrm>
        <a:prstGeom prst="rect">
          <a:avLst/>
        </a:prstGeom>
        <a:solidFill>
          <a:srgbClr val="ccccff"/>
        </a:solidFill>
        <a:ln w="38100">
          <a:solidFill>
            <a:srgbClr val="00008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27360" rIns="27360" tIns="23040" bIns="0" upright="1">
          <a:noAutofit/>
        </a:bodyPr>
        <a:p>
          <a:pPr algn="ctr" rtl="1">
            <a:lnSpc>
              <a:spcPct val="100000"/>
            </a:lnSpc>
          </a:pPr>
          <a:r>
            <a:rPr b="1" lang="fr-BE" sz="1000" spc="-1" strike="noStrike">
              <a:solidFill>
                <a:srgbClr val="000000"/>
              </a:solidFill>
              <a:latin typeface="Arial"/>
            </a:rPr>
            <a:t>Génération des pages web</a:t>
          </a:r>
          <a:endParaRPr b="0" lang="fr-BE" sz="1000" spc="-1" strike="noStrike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209520</xdr:colOff>
      <xdr:row>6</xdr:row>
      <xdr:rowOff>104760</xdr:rowOff>
    </xdr:from>
    <xdr:to>
      <xdr:col>5</xdr:col>
      <xdr:colOff>66240</xdr:colOff>
      <xdr:row>8</xdr:row>
      <xdr:rowOff>47160</xdr:rowOff>
    </xdr:to>
    <xdr:pic>
      <xdr:nvPicPr>
        <xdr:cNvPr id="1" name="Image 2" descr=""/>
        <xdr:cNvPicPr/>
      </xdr:nvPicPr>
      <xdr:blipFill>
        <a:blip r:embed="rId1"/>
        <a:stretch/>
      </xdr:blipFill>
      <xdr:spPr>
        <a:xfrm>
          <a:off x="961200" y="1133280"/>
          <a:ext cx="984600" cy="843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343080</xdr:colOff>
      <xdr:row>6</xdr:row>
      <xdr:rowOff>114480</xdr:rowOff>
    </xdr:from>
    <xdr:to>
      <xdr:col>20</xdr:col>
      <xdr:colOff>590400</xdr:colOff>
      <xdr:row>7</xdr:row>
      <xdr:rowOff>123480</xdr:rowOff>
    </xdr:to>
    <xdr:pic>
      <xdr:nvPicPr>
        <xdr:cNvPr id="2" name="Image 1" descr=""/>
        <xdr:cNvPicPr/>
      </xdr:nvPicPr>
      <xdr:blipFill>
        <a:blip r:embed="rId2"/>
        <a:stretch/>
      </xdr:blipFill>
      <xdr:spPr>
        <a:xfrm>
          <a:off x="7274520" y="1143000"/>
          <a:ext cx="1366920" cy="732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47520</xdr:colOff>
      <xdr:row>12</xdr:row>
      <xdr:rowOff>193680</xdr:rowOff>
    </xdr:from>
    <xdr:to>
      <xdr:col>12</xdr:col>
      <xdr:colOff>142560</xdr:colOff>
      <xdr:row>32</xdr:row>
      <xdr:rowOff>174240</xdr:rowOff>
    </xdr:to>
    <xdr:graphicFrame>
      <xdr:nvGraphicFramePr>
        <xdr:cNvPr id="3" name="Graphique 2"/>
        <xdr:cNvGraphicFramePr/>
      </xdr:nvGraphicFramePr>
      <xdr:xfrm>
        <a:off x="47520" y="2908080"/>
        <a:ext cx="4692960" cy="4390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3240</xdr:colOff>
      <xdr:row>12</xdr:row>
      <xdr:rowOff>193680</xdr:rowOff>
    </xdr:from>
    <xdr:to>
      <xdr:col>23</xdr:col>
      <xdr:colOff>561600</xdr:colOff>
      <xdr:row>32</xdr:row>
      <xdr:rowOff>174240</xdr:rowOff>
    </xdr:to>
    <xdr:graphicFrame>
      <xdr:nvGraphicFramePr>
        <xdr:cNvPr id="4" name="Graphique 7"/>
        <xdr:cNvGraphicFramePr/>
      </xdr:nvGraphicFramePr>
      <xdr:xfrm>
        <a:off x="4977000" y="2908080"/>
        <a:ext cx="4591800" cy="4390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34</xdr:row>
      <xdr:rowOff>162000</xdr:rowOff>
    </xdr:from>
    <xdr:to>
      <xdr:col>21</xdr:col>
      <xdr:colOff>323280</xdr:colOff>
      <xdr:row>56</xdr:row>
      <xdr:rowOff>142560</xdr:rowOff>
    </xdr:to>
    <xdr:graphicFrame>
      <xdr:nvGraphicFramePr>
        <xdr:cNvPr id="5" name="Graphique 2"/>
        <xdr:cNvGraphicFramePr/>
      </xdr:nvGraphicFramePr>
      <xdr:xfrm>
        <a:off x="133200" y="7675200"/>
        <a:ext cx="8109000" cy="3668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142920</xdr:colOff>
      <xdr:row>35</xdr:row>
      <xdr:rowOff>0</xdr:rowOff>
    </xdr:from>
    <xdr:to>
      <xdr:col>22</xdr:col>
      <xdr:colOff>9360</xdr:colOff>
      <xdr:row>57</xdr:row>
      <xdr:rowOff>47160</xdr:rowOff>
    </xdr:to>
    <xdr:graphicFrame>
      <xdr:nvGraphicFramePr>
        <xdr:cNvPr id="6" name="Graphique 2"/>
        <xdr:cNvGraphicFramePr/>
      </xdr:nvGraphicFramePr>
      <xdr:xfrm>
        <a:off x="142920" y="7728480"/>
        <a:ext cx="8130240" cy="3735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10.55078125" defaultRowHeight="13.2" zeroHeight="false" outlineLevelRow="0" outlineLevelCol="0"/>
  <cols>
    <col collapsed="false" customWidth="true" hidden="false" outlineLevel="0" max="1" min="1" style="0" width="33.33"/>
    <col collapsed="false" customWidth="true" hidden="false" outlineLevel="0" max="2" min="2" style="0" width="39.44"/>
    <col collapsed="false" customWidth="true" hidden="false" outlineLevel="0" max="3" min="3" style="0" width="36.66"/>
    <col collapsed="false" customWidth="true" hidden="false" outlineLevel="0" max="4" min="4" style="0" width="28.99"/>
  </cols>
  <sheetData>
    <row r="1" customFormat="false" ht="13.2" hidden="false" customHeight="false" outlineLevel="0" collapsed="false">
      <c r="A1" s="1" t="e">
        <f aca="false">#REF!</f>
        <v>#REF!</v>
      </c>
      <c r="B1" s="1"/>
      <c r="C1" s="1" t="s">
        <v>0</v>
      </c>
      <c r="D1" s="1"/>
      <c r="E1" s="1"/>
    </row>
    <row r="2" customFormat="false" ht="13.2" hidden="false" customHeight="false" outlineLevel="0" collapsed="false">
      <c r="A2" s="1"/>
      <c r="B2" s="1"/>
      <c r="C2" s="1"/>
      <c r="D2" s="1"/>
      <c r="E2" s="1"/>
    </row>
    <row r="3" customFormat="false" ht="13.2" hidden="false" customHeight="false" outlineLevel="0" collapsed="false">
      <c r="A3" s="2" t="s">
        <v>1</v>
      </c>
      <c r="B3" s="3" t="s">
        <v>2</v>
      </c>
    </row>
    <row r="5" customFormat="false" ht="13.2" hidden="false" customHeight="false" outlineLevel="0" collapsed="false">
      <c r="A5" s="0" t="s">
        <v>3</v>
      </c>
      <c r="B5" s="4"/>
      <c r="C5" s="5"/>
    </row>
    <row r="6" customFormat="false" ht="13.2" hidden="false" customHeight="false" outlineLevel="0" collapsed="false">
      <c r="B6" s="5"/>
      <c r="C6" s="5"/>
    </row>
    <row r="7" customFormat="false" ht="13.2" hidden="false" customHeight="false" outlineLevel="0" collapsed="false">
      <c r="B7" s="4"/>
      <c r="C7" s="5" t="s">
        <v>4</v>
      </c>
    </row>
  </sheetData>
  <printOptions headings="false" gridLines="false" gridLinesSet="true" horizontalCentered="false" verticalCentered="false"/>
  <pageMargins left="0.7875" right="0.7875" top="0.984027777777778" bottom="0.984027777777778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38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J25" activeCellId="0" sqref="J25"/>
    </sheetView>
  </sheetViews>
  <sheetFormatPr defaultColWidth="10.55078125" defaultRowHeight="13.2" zeroHeight="false" outlineLevelRow="0" outlineLevelCol="0"/>
  <cols>
    <col collapsed="false" customWidth="true" hidden="false" outlineLevel="0" max="13" min="1" style="0" width="5.33"/>
    <col collapsed="false" customWidth="true" hidden="false" outlineLevel="0" max="14" min="14" style="0" width="7.67"/>
    <col collapsed="false" customWidth="true" hidden="false" outlineLevel="0" max="19" min="15" style="0" width="5.33"/>
  </cols>
  <sheetData>
    <row r="1" customFormat="false" ht="12.75" hidden="false" customHeight="true" outlineLevel="0" collapsed="false">
      <c r="A1" s="6" t="s">
        <v>5</v>
      </c>
      <c r="B1" s="6"/>
      <c r="C1" s="6"/>
      <c r="D1" s="6"/>
      <c r="E1" s="6"/>
      <c r="F1" s="6"/>
      <c r="G1" s="7" t="s">
        <v>6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 t="s">
        <v>7</v>
      </c>
      <c r="V1" s="10" t="n">
        <v>62038</v>
      </c>
    </row>
    <row r="2" customFormat="false" ht="13.2" hidden="false" customHeight="false" outlineLevel="0" collapsed="false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1"/>
      <c r="U2" s="12" t="s">
        <v>8</v>
      </c>
      <c r="V2" s="13" t="n">
        <f aca="false">R27</f>
        <v>2024</v>
      </c>
    </row>
    <row r="3" customFormat="false" ht="13.2" hidden="false" customHeight="false" outlineLevel="0" collapsed="false">
      <c r="A3" s="14" t="s">
        <v>9</v>
      </c>
      <c r="B3" s="15"/>
      <c r="C3" s="15"/>
      <c r="D3" s="15"/>
      <c r="E3" s="15"/>
      <c r="F3" s="16"/>
      <c r="G3" s="16"/>
      <c r="H3" s="17"/>
      <c r="I3" s="17"/>
      <c r="J3" s="18"/>
      <c r="K3" s="18"/>
      <c r="L3" s="18"/>
      <c r="M3" s="18"/>
      <c r="N3" s="17"/>
      <c r="O3" s="17"/>
      <c r="U3" s="19" t="s">
        <v>10</v>
      </c>
      <c r="V3" s="20" t="n">
        <v>2</v>
      </c>
    </row>
    <row r="4" customFormat="false" ht="13.95" hidden="false" customHeight="true" outlineLevel="0" collapsed="false">
      <c r="A4" s="14"/>
      <c r="B4" s="15"/>
      <c r="C4" s="15"/>
      <c r="D4" s="15"/>
      <c r="E4" s="15"/>
      <c r="F4" s="18"/>
      <c r="G4" s="18"/>
      <c r="H4" s="17"/>
      <c r="I4" s="17"/>
      <c r="J4" s="18"/>
      <c r="K4" s="18"/>
      <c r="L4" s="18"/>
      <c r="M4" s="18"/>
      <c r="N4" s="17"/>
      <c r="O4" s="17"/>
      <c r="P4" s="19"/>
      <c r="Q4" s="19"/>
      <c r="R4" s="21"/>
      <c r="S4" s="21"/>
    </row>
    <row r="5" customFormat="false" ht="13.95" hidden="false" customHeight="true" outlineLevel="0" collapsed="false">
      <c r="C5" s="22"/>
      <c r="D5" s="23"/>
      <c r="E5" s="23"/>
      <c r="F5" s="23"/>
      <c r="G5" s="23"/>
      <c r="H5" s="24"/>
      <c r="I5" s="24"/>
      <c r="J5" s="23"/>
      <c r="K5" s="23"/>
      <c r="L5" s="24"/>
      <c r="M5" s="24"/>
      <c r="N5" s="24"/>
      <c r="O5" s="24"/>
      <c r="P5" s="23"/>
      <c r="Q5" s="23"/>
      <c r="R5" s="25"/>
      <c r="S5" s="25"/>
      <c r="T5" s="26"/>
      <c r="U5" s="27"/>
    </row>
    <row r="6" customFormat="false" ht="13.95" hidden="false" customHeight="true" outlineLevel="0" collapsed="false">
      <c r="C6" s="28"/>
      <c r="D6" s="29"/>
      <c r="E6" s="29"/>
      <c r="F6" s="29"/>
      <c r="G6" s="30"/>
      <c r="H6" s="31"/>
      <c r="I6" s="31"/>
      <c r="J6" s="30"/>
      <c r="K6" s="30"/>
      <c r="L6" s="31"/>
      <c r="M6" s="31"/>
      <c r="N6" s="31"/>
      <c r="O6" s="31"/>
      <c r="P6" s="30"/>
      <c r="Q6" s="30"/>
      <c r="R6" s="32"/>
      <c r="S6" s="32"/>
      <c r="T6" s="33"/>
      <c r="U6" s="34"/>
    </row>
    <row r="7" customFormat="false" ht="57" hidden="false" customHeight="true" outlineLevel="0" collapsed="false">
      <c r="C7" s="28"/>
      <c r="D7" s="29"/>
      <c r="E7" s="29"/>
      <c r="F7" s="35"/>
      <c r="G7" s="36" t="s">
        <v>11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7"/>
      <c r="U7" s="34"/>
    </row>
    <row r="8" customFormat="false" ht="13.95" hidden="false" customHeight="true" outlineLevel="0" collapsed="false">
      <c r="C8" s="28"/>
      <c r="D8" s="29"/>
      <c r="E8" s="29"/>
      <c r="F8" s="35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8"/>
      <c r="T8" s="37"/>
      <c r="U8" s="34"/>
      <c r="V8" s="39"/>
    </row>
    <row r="9" customFormat="false" ht="13.95" hidden="false" customHeight="true" outlineLevel="0" collapsed="false">
      <c r="C9" s="28"/>
      <c r="D9" s="29"/>
      <c r="E9" s="29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8"/>
      <c r="T9" s="37"/>
      <c r="U9" s="34"/>
    </row>
    <row r="10" customFormat="false" ht="13.95" hidden="false" customHeight="true" outlineLevel="0" collapsed="false">
      <c r="C10" s="28"/>
      <c r="D10" s="29"/>
      <c r="E10" s="29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8"/>
      <c r="T10" s="37"/>
      <c r="U10" s="34"/>
    </row>
    <row r="11" customFormat="false" ht="13.95" hidden="false" customHeight="true" outlineLevel="0" collapsed="false">
      <c r="C11" s="28"/>
      <c r="D11" s="29"/>
      <c r="E11" s="29"/>
      <c r="F11" s="29"/>
      <c r="G11" s="40" t="s">
        <v>12</v>
      </c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33"/>
      <c r="U11" s="34"/>
    </row>
    <row r="12" customFormat="false" ht="13.95" hidden="false" customHeight="true" outlineLevel="0" collapsed="false">
      <c r="C12" s="28"/>
      <c r="D12" s="29"/>
      <c r="E12" s="29"/>
      <c r="F12" s="29"/>
      <c r="G12" s="29"/>
      <c r="H12" s="41"/>
      <c r="I12" s="41"/>
      <c r="J12" s="29"/>
      <c r="K12" s="29"/>
      <c r="L12" s="41"/>
      <c r="M12" s="41"/>
      <c r="N12" s="41"/>
      <c r="O12" s="41"/>
      <c r="P12" s="29"/>
      <c r="Q12" s="29"/>
      <c r="R12" s="42"/>
      <c r="S12" s="42"/>
      <c r="T12" s="33"/>
      <c r="U12" s="34"/>
    </row>
    <row r="13" customFormat="false" ht="13.95" hidden="false" customHeight="true" outlineLevel="0" collapsed="false">
      <c r="C13" s="28"/>
      <c r="D13" s="29"/>
      <c r="E13" s="29"/>
      <c r="F13" s="29"/>
      <c r="G13" s="29"/>
      <c r="H13" s="41"/>
      <c r="I13" s="41"/>
      <c r="J13" s="29"/>
      <c r="K13" s="29"/>
      <c r="L13" s="41"/>
      <c r="M13" s="41"/>
      <c r="N13" s="41"/>
      <c r="O13" s="41"/>
      <c r="P13" s="29"/>
      <c r="Q13" s="29"/>
      <c r="R13" s="42"/>
      <c r="S13" s="42"/>
      <c r="T13" s="33"/>
      <c r="U13" s="34"/>
    </row>
    <row r="14" customFormat="false" ht="13.95" hidden="false" customHeight="true" outlineLevel="0" collapsed="false">
      <c r="C14" s="43"/>
      <c r="D14" s="44"/>
      <c r="E14" s="44"/>
      <c r="F14" s="44"/>
      <c r="G14" s="44"/>
      <c r="H14" s="45"/>
      <c r="I14" s="45"/>
      <c r="J14" s="44"/>
      <c r="K14" s="44"/>
      <c r="L14" s="45"/>
      <c r="M14" s="45"/>
      <c r="N14" s="45"/>
      <c r="O14" s="45"/>
      <c r="P14" s="44"/>
      <c r="Q14" s="44"/>
      <c r="R14" s="46"/>
      <c r="S14" s="46"/>
      <c r="T14" s="47"/>
      <c r="U14" s="48"/>
    </row>
    <row r="15" customFormat="false" ht="13.95" hidden="false" customHeight="true" outlineLevel="0" collapsed="false">
      <c r="C15" s="49"/>
      <c r="D15" s="49"/>
      <c r="E15" s="49"/>
      <c r="F15" s="49"/>
      <c r="G15" s="49"/>
      <c r="H15" s="49"/>
      <c r="I15" s="49"/>
    </row>
    <row r="16" customFormat="false" ht="13.2" hidden="false" customHeight="true" outlineLevel="0" collapsed="false">
      <c r="C16" s="50"/>
      <c r="D16" s="51"/>
      <c r="E16" s="51"/>
      <c r="F16" s="51"/>
      <c r="G16" s="51"/>
      <c r="H16" s="51"/>
      <c r="I16" s="51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3"/>
    </row>
    <row r="17" customFormat="false" ht="16.2" hidden="false" customHeight="true" outlineLevel="0" collapsed="false">
      <c r="C17" s="54" t="s">
        <v>13</v>
      </c>
      <c r="D17" s="54"/>
      <c r="E17" s="54"/>
      <c r="F17" s="54"/>
      <c r="G17" s="54"/>
      <c r="H17" s="54"/>
      <c r="I17" s="54"/>
      <c r="J17" s="55" t="s">
        <v>14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6"/>
    </row>
    <row r="18" customFormat="false" ht="16.2" hidden="false" customHeight="true" outlineLevel="0" collapsed="false">
      <c r="C18" s="57"/>
      <c r="D18" s="58"/>
      <c r="E18" s="59"/>
      <c r="F18" s="59"/>
      <c r="G18" s="59"/>
      <c r="H18" s="59"/>
      <c r="I18" s="60"/>
      <c r="J18" s="60"/>
      <c r="K18" s="60"/>
      <c r="L18" s="60"/>
      <c r="M18" s="60"/>
      <c r="N18" s="60"/>
      <c r="O18" s="59"/>
      <c r="P18" s="59"/>
      <c r="Q18" s="59"/>
      <c r="R18" s="59"/>
      <c r="S18" s="60"/>
      <c r="T18" s="60"/>
      <c r="U18" s="56"/>
    </row>
    <row r="19" customFormat="false" ht="16.2" hidden="false" customHeight="true" outlineLevel="0" collapsed="false">
      <c r="C19" s="61" t="s">
        <v>15</v>
      </c>
      <c r="D19" s="61"/>
      <c r="E19" s="61"/>
      <c r="F19" s="61"/>
      <c r="G19" s="61"/>
      <c r="H19" s="61"/>
      <c r="I19" s="61"/>
      <c r="J19" s="62" t="s">
        <v>16</v>
      </c>
      <c r="K19" s="63"/>
      <c r="L19" s="63"/>
      <c r="M19" s="63"/>
      <c r="N19" s="63"/>
      <c r="O19" s="63"/>
      <c r="P19" s="63"/>
      <c r="Q19" s="63"/>
      <c r="R19" s="63"/>
      <c r="S19" s="63"/>
      <c r="T19" s="64"/>
      <c r="U19" s="56"/>
    </row>
    <row r="20" customFormat="false" ht="16.2" hidden="false" customHeight="true" outlineLevel="0" collapsed="false">
      <c r="C20" s="65"/>
      <c r="D20" s="60"/>
      <c r="E20" s="60"/>
      <c r="F20" s="60"/>
      <c r="G20" s="60"/>
      <c r="H20" s="60"/>
      <c r="I20" s="60"/>
      <c r="J20" s="66" t="s">
        <v>17</v>
      </c>
      <c r="K20" s="67"/>
      <c r="L20" s="67"/>
      <c r="M20" s="67"/>
      <c r="N20" s="67"/>
      <c r="O20" s="67"/>
      <c r="P20" s="67"/>
      <c r="Q20" s="67"/>
      <c r="R20" s="67"/>
      <c r="S20" s="67"/>
      <c r="T20" s="68"/>
      <c r="U20" s="56"/>
    </row>
    <row r="21" customFormat="false" ht="16.2" hidden="false" customHeight="true" outlineLevel="0" collapsed="false">
      <c r="C21" s="65"/>
      <c r="D21" s="60"/>
      <c r="E21" s="60"/>
      <c r="F21" s="60"/>
      <c r="G21" s="60"/>
      <c r="H21" s="60"/>
      <c r="I21" s="59"/>
      <c r="J21" s="69" t="s">
        <v>18</v>
      </c>
      <c r="K21" s="70"/>
      <c r="L21" s="70"/>
      <c r="M21" s="70"/>
      <c r="N21" s="70"/>
      <c r="O21" s="70"/>
      <c r="P21" s="70"/>
      <c r="Q21" s="70"/>
      <c r="R21" s="70"/>
      <c r="S21" s="70"/>
      <c r="T21" s="71"/>
      <c r="U21" s="56"/>
    </row>
    <row r="22" customFormat="false" ht="16.2" hidden="false" customHeight="true" outlineLevel="0" collapsed="false">
      <c r="C22" s="65"/>
      <c r="D22" s="60"/>
      <c r="E22" s="60"/>
      <c r="F22" s="60"/>
      <c r="G22" s="60"/>
      <c r="H22" s="60"/>
      <c r="I22" s="59"/>
      <c r="J22" s="59"/>
      <c r="K22" s="59"/>
      <c r="L22" s="59"/>
      <c r="M22" s="59"/>
      <c r="N22" s="60"/>
      <c r="O22" s="60"/>
      <c r="P22" s="60"/>
      <c r="Q22" s="60"/>
      <c r="R22" s="60"/>
      <c r="S22" s="72"/>
      <c r="T22" s="73"/>
      <c r="U22" s="56"/>
    </row>
    <row r="23" customFormat="false" ht="16.2" hidden="false" customHeight="true" outlineLevel="0" collapsed="false">
      <c r="C23" s="74" t="s">
        <v>19</v>
      </c>
      <c r="D23" s="74"/>
      <c r="E23" s="74"/>
      <c r="F23" s="74"/>
      <c r="G23" s="74"/>
      <c r="H23" s="74"/>
      <c r="I23" s="74"/>
      <c r="J23" s="75" t="s">
        <v>20</v>
      </c>
      <c r="K23" s="76"/>
      <c r="L23" s="76"/>
      <c r="M23" s="77"/>
      <c r="N23" s="60"/>
      <c r="O23" s="60"/>
      <c r="P23" s="60"/>
      <c r="Q23" s="60"/>
      <c r="R23" s="60"/>
      <c r="S23" s="72"/>
      <c r="T23" s="73"/>
      <c r="U23" s="56"/>
    </row>
    <row r="24" customFormat="false" ht="16.2" hidden="false" customHeight="true" outlineLevel="0" collapsed="false">
      <c r="C24" s="57"/>
      <c r="D24" s="78"/>
      <c r="E24" s="78"/>
      <c r="F24" s="78"/>
      <c r="G24" s="78"/>
      <c r="H24" s="79"/>
      <c r="I24" s="80"/>
      <c r="J24" s="59"/>
      <c r="K24" s="59"/>
      <c r="L24" s="59"/>
      <c r="M24" s="59"/>
      <c r="N24" s="60"/>
      <c r="O24" s="60"/>
      <c r="P24" s="60"/>
      <c r="Q24" s="60"/>
      <c r="R24" s="60"/>
      <c r="S24" s="72"/>
      <c r="T24" s="73"/>
      <c r="U24" s="56"/>
    </row>
    <row r="25" customFormat="false" ht="16.2" hidden="false" customHeight="true" outlineLevel="0" collapsed="false">
      <c r="C25" s="61" t="s">
        <v>21</v>
      </c>
      <c r="D25" s="61"/>
      <c r="E25" s="61"/>
      <c r="F25" s="61"/>
      <c r="G25" s="61"/>
      <c r="H25" s="61"/>
      <c r="I25" s="61"/>
      <c r="J25" s="75" t="s">
        <v>22</v>
      </c>
      <c r="K25" s="76"/>
      <c r="L25" s="76"/>
      <c r="M25" s="77"/>
      <c r="N25" s="60"/>
      <c r="O25" s="60"/>
      <c r="P25" s="60"/>
      <c r="Q25" s="60"/>
      <c r="R25" s="60"/>
      <c r="S25" s="72"/>
      <c r="T25" s="73"/>
      <c r="U25" s="56"/>
    </row>
    <row r="26" customFormat="false" ht="16.2" hidden="false" customHeight="true" outlineLevel="0" collapsed="false">
      <c r="C26" s="57"/>
      <c r="D26" s="79"/>
      <c r="E26" s="79"/>
      <c r="F26" s="79"/>
      <c r="G26" s="79"/>
      <c r="H26" s="79"/>
      <c r="I26" s="80"/>
      <c r="J26" s="59"/>
      <c r="K26" s="59"/>
      <c r="L26" s="59"/>
      <c r="M26" s="59"/>
      <c r="N26" s="60"/>
      <c r="O26" s="60"/>
      <c r="P26" s="60"/>
      <c r="Q26" s="60"/>
      <c r="R26" s="60"/>
      <c r="S26" s="60"/>
      <c r="T26" s="60"/>
      <c r="U26" s="56"/>
    </row>
    <row r="27" customFormat="false" ht="16.95" hidden="false" customHeight="true" outlineLevel="0" collapsed="false">
      <c r="C27" s="61" t="s">
        <v>23</v>
      </c>
      <c r="D27" s="61"/>
      <c r="E27" s="61"/>
      <c r="F27" s="61"/>
      <c r="G27" s="61"/>
      <c r="H27" s="61"/>
      <c r="I27" s="61"/>
      <c r="J27" s="81" t="s">
        <v>24</v>
      </c>
      <c r="K27" s="82"/>
      <c r="L27" s="76"/>
      <c r="M27" s="77"/>
      <c r="O27" s="83" t="s">
        <v>8</v>
      </c>
      <c r="P27" s="83"/>
      <c r="Q27" s="83"/>
      <c r="R27" s="84" t="n">
        <v>2024</v>
      </c>
      <c r="S27" s="84"/>
      <c r="T27" s="60"/>
      <c r="U27" s="56"/>
    </row>
    <row r="28" customFormat="false" ht="16.95" hidden="false" customHeight="true" outlineLevel="0" collapsed="false">
      <c r="C28" s="65"/>
      <c r="D28" s="60"/>
      <c r="E28" s="60"/>
      <c r="F28" s="60"/>
      <c r="G28" s="60"/>
      <c r="H28" s="60"/>
      <c r="I28" s="85"/>
      <c r="J28" s="59"/>
      <c r="K28" s="59"/>
      <c r="L28" s="59"/>
      <c r="M28" s="59"/>
      <c r="N28" s="60"/>
      <c r="O28" s="60"/>
      <c r="P28" s="60"/>
      <c r="Q28" s="60"/>
      <c r="R28" s="60"/>
      <c r="S28" s="60"/>
      <c r="T28" s="60"/>
      <c r="U28" s="56"/>
    </row>
    <row r="29" customFormat="false" ht="16.95" hidden="false" customHeight="true" outlineLevel="0" collapsed="false">
      <c r="C29" s="86" t="s">
        <v>25</v>
      </c>
      <c r="D29" s="86"/>
      <c r="E29" s="86"/>
      <c r="F29" s="86"/>
      <c r="G29" s="86"/>
      <c r="H29" s="86"/>
      <c r="I29" s="86"/>
      <c r="J29" s="87" t="s">
        <v>26</v>
      </c>
      <c r="K29" s="88"/>
      <c r="L29" s="88"/>
      <c r="M29" s="88"/>
      <c r="N29" s="88"/>
      <c r="O29" s="88"/>
      <c r="P29" s="88"/>
      <c r="Q29" s="88"/>
      <c r="R29" s="88"/>
      <c r="S29" s="88"/>
      <c r="T29" s="89"/>
      <c r="U29" s="90"/>
    </row>
    <row r="30" customFormat="false" ht="16.95" hidden="false" customHeight="true" outlineLevel="0" collapsed="false">
      <c r="C30" s="91" t="s">
        <v>27</v>
      </c>
      <c r="D30" s="91"/>
      <c r="E30" s="91"/>
      <c r="F30" s="91"/>
      <c r="G30" s="91"/>
      <c r="H30" s="91"/>
      <c r="I30" s="91"/>
      <c r="J30" s="92" t="s">
        <v>28</v>
      </c>
      <c r="K30" s="92"/>
      <c r="L30" s="92"/>
      <c r="M30" s="92"/>
      <c r="N30" s="92"/>
      <c r="O30" s="92"/>
      <c r="P30" s="92"/>
      <c r="Q30" s="92"/>
      <c r="R30" s="92"/>
      <c r="S30" s="92"/>
      <c r="T30" s="60"/>
      <c r="U30" s="56"/>
    </row>
    <row r="31" customFormat="false" ht="16.95" hidden="false" customHeight="true" outlineLevel="0" collapsed="false">
      <c r="C31" s="57" t="s">
        <v>29</v>
      </c>
      <c r="D31" s="57"/>
      <c r="E31" s="57"/>
      <c r="F31" s="57"/>
      <c r="G31" s="57"/>
      <c r="H31" s="57"/>
      <c r="I31" s="57"/>
      <c r="J31" s="93" t="s">
        <v>30</v>
      </c>
      <c r="K31" s="93"/>
      <c r="L31" s="93"/>
      <c r="M31" s="93"/>
      <c r="N31" s="93"/>
      <c r="O31" s="93"/>
      <c r="P31" s="93"/>
      <c r="Q31" s="93"/>
      <c r="R31" s="93"/>
      <c r="S31" s="93"/>
      <c r="T31" s="60"/>
      <c r="U31" s="56"/>
    </row>
    <row r="32" customFormat="false" ht="16.95" hidden="false" customHeight="true" outlineLevel="0" collapsed="false">
      <c r="C32" s="57" t="s">
        <v>31</v>
      </c>
      <c r="D32" s="57"/>
      <c r="E32" s="57"/>
      <c r="F32" s="57"/>
      <c r="G32" s="57"/>
      <c r="H32" s="57"/>
      <c r="I32" s="57"/>
      <c r="J32" s="94" t="s">
        <v>32</v>
      </c>
      <c r="K32" s="94"/>
      <c r="L32" s="94"/>
      <c r="M32" s="94"/>
      <c r="N32" s="94"/>
      <c r="O32" s="94"/>
      <c r="P32" s="94"/>
      <c r="Q32" s="94"/>
      <c r="R32" s="94"/>
      <c r="S32" s="94"/>
      <c r="T32" s="60"/>
      <c r="U32" s="56"/>
    </row>
    <row r="33" customFormat="false" ht="16.95" hidden="false" customHeight="true" outlineLevel="0" collapsed="false">
      <c r="C33" s="65"/>
      <c r="D33" s="60"/>
      <c r="E33" s="60"/>
      <c r="F33" s="60"/>
      <c r="G33" s="60"/>
      <c r="H33" s="60"/>
      <c r="I33" s="60"/>
      <c r="J33" s="60"/>
      <c r="K33" s="85"/>
      <c r="L33" s="59"/>
      <c r="M33" s="59"/>
      <c r="N33" s="59"/>
      <c r="O33" s="59"/>
      <c r="P33" s="60"/>
      <c r="Q33" s="60"/>
      <c r="R33" s="60"/>
      <c r="S33" s="60"/>
      <c r="T33" s="60"/>
      <c r="U33" s="56"/>
    </row>
    <row r="34" customFormat="false" ht="16.95" hidden="false" customHeight="true" outlineLevel="0" collapsed="false">
      <c r="C34" s="86" t="s">
        <v>33</v>
      </c>
      <c r="D34" s="86"/>
      <c r="E34" s="86"/>
      <c r="F34" s="86"/>
      <c r="G34" s="86"/>
      <c r="H34" s="86"/>
      <c r="I34" s="86"/>
      <c r="J34" s="87" t="s">
        <v>34</v>
      </c>
      <c r="K34" s="95"/>
      <c r="L34" s="88"/>
      <c r="M34" s="95"/>
      <c r="N34" s="95"/>
      <c r="O34" s="95"/>
      <c r="P34" s="95"/>
      <c r="Q34" s="95"/>
      <c r="R34" s="95"/>
      <c r="S34" s="95"/>
      <c r="T34" s="89"/>
      <c r="U34" s="90"/>
    </row>
    <row r="35" customFormat="false" ht="16.95" hidden="false" customHeight="true" outlineLevel="0" collapsed="false">
      <c r="C35" s="91" t="s">
        <v>27</v>
      </c>
      <c r="D35" s="91"/>
      <c r="E35" s="91"/>
      <c r="F35" s="91"/>
      <c r="G35" s="91"/>
      <c r="H35" s="91"/>
      <c r="I35" s="91"/>
      <c r="J35" s="92" t="s">
        <v>35</v>
      </c>
      <c r="K35" s="92"/>
      <c r="L35" s="92"/>
      <c r="M35" s="92"/>
      <c r="N35" s="92"/>
      <c r="O35" s="92"/>
      <c r="P35" s="92"/>
      <c r="Q35" s="92"/>
      <c r="R35" s="92"/>
      <c r="S35" s="92"/>
      <c r="T35" s="52"/>
      <c r="U35" s="53"/>
    </row>
    <row r="36" customFormat="false" ht="16.95" hidden="false" customHeight="true" outlineLevel="0" collapsed="false">
      <c r="C36" s="57" t="s">
        <v>29</v>
      </c>
      <c r="D36" s="57"/>
      <c r="E36" s="57"/>
      <c r="F36" s="57"/>
      <c r="G36" s="57"/>
      <c r="H36" s="57"/>
      <c r="I36" s="57"/>
      <c r="J36" s="93" t="s">
        <v>30</v>
      </c>
      <c r="K36" s="93"/>
      <c r="L36" s="93"/>
      <c r="M36" s="93"/>
      <c r="N36" s="93"/>
      <c r="O36" s="93"/>
      <c r="P36" s="93"/>
      <c r="Q36" s="93"/>
      <c r="R36" s="93"/>
      <c r="S36" s="93"/>
      <c r="T36" s="60"/>
      <c r="U36" s="56"/>
    </row>
    <row r="37" customFormat="false" ht="16.95" hidden="false" customHeight="true" outlineLevel="0" collapsed="false">
      <c r="C37" s="57" t="s">
        <v>31</v>
      </c>
      <c r="D37" s="57"/>
      <c r="E37" s="57"/>
      <c r="F37" s="57"/>
      <c r="G37" s="57"/>
      <c r="H37" s="57"/>
      <c r="I37" s="57"/>
      <c r="J37" s="94" t="s">
        <v>36</v>
      </c>
      <c r="K37" s="94"/>
      <c r="L37" s="94"/>
      <c r="M37" s="94"/>
      <c r="N37" s="94"/>
      <c r="O37" s="94"/>
      <c r="P37" s="94"/>
      <c r="Q37" s="94"/>
      <c r="R37" s="94"/>
      <c r="S37" s="94"/>
      <c r="T37" s="60"/>
      <c r="U37" s="56"/>
    </row>
    <row r="38" customFormat="false" ht="13.2" hidden="false" customHeight="true" outlineLevel="0" collapsed="false">
      <c r="C38" s="96"/>
      <c r="D38" s="97"/>
      <c r="E38" s="97"/>
      <c r="F38" s="97"/>
      <c r="G38" s="97"/>
      <c r="H38" s="97"/>
      <c r="I38" s="98"/>
      <c r="J38" s="99"/>
      <c r="K38" s="99"/>
      <c r="L38" s="99"/>
      <c r="M38" s="99"/>
      <c r="N38" s="97"/>
      <c r="O38" s="97"/>
      <c r="P38" s="97"/>
      <c r="Q38" s="97"/>
      <c r="R38" s="97"/>
      <c r="S38" s="97"/>
      <c r="T38" s="97"/>
      <c r="U38" s="100"/>
    </row>
  </sheetData>
  <mergeCells count="29">
    <mergeCell ref="A1:F2"/>
    <mergeCell ref="G1:S2"/>
    <mergeCell ref="G7:S7"/>
    <mergeCell ref="G8:R8"/>
    <mergeCell ref="G9:R9"/>
    <mergeCell ref="G10:R10"/>
    <mergeCell ref="G11:S11"/>
    <mergeCell ref="C17:I17"/>
    <mergeCell ref="J17:T17"/>
    <mergeCell ref="C19:I19"/>
    <mergeCell ref="C23:I23"/>
    <mergeCell ref="C25:I25"/>
    <mergeCell ref="C27:I27"/>
    <mergeCell ref="O27:Q27"/>
    <mergeCell ref="R27:S27"/>
    <mergeCell ref="C29:I29"/>
    <mergeCell ref="C30:I30"/>
    <mergeCell ref="J30:S30"/>
    <mergeCell ref="C31:I31"/>
    <mergeCell ref="J31:S31"/>
    <mergeCell ref="C32:I32"/>
    <mergeCell ref="J32:S32"/>
    <mergeCell ref="C34:I34"/>
    <mergeCell ref="C35:I35"/>
    <mergeCell ref="J35:S35"/>
    <mergeCell ref="C36:I36"/>
    <mergeCell ref="J36:S36"/>
    <mergeCell ref="C37:I37"/>
    <mergeCell ref="J37:S37"/>
  </mergeCells>
  <printOptions headings="false" gridLines="false" gridLinesSet="true" horizontalCentered="false" verticalCentered="false"/>
  <pageMargins left="0.354166666666667" right="0.354166666666667" top="0.354166666666667" bottom="0.354166666666667" header="0.511805555555555" footer="0.118055555555556"/>
  <pageSetup paperSize="8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18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1" activeCellId="0" sqref="A1"/>
    </sheetView>
  </sheetViews>
  <sheetFormatPr defaultColWidth="10.55078125" defaultRowHeight="13.2" zeroHeight="false" outlineLevelRow="0" outlineLevelCol="0"/>
  <cols>
    <col collapsed="false" customWidth="true" hidden="false" outlineLevel="0" max="7" min="1" style="0" width="5.33"/>
    <col collapsed="false" customWidth="true" hidden="false" outlineLevel="0" max="8" min="8" style="0" width="6.56"/>
    <col collapsed="false" customWidth="true" hidden="false" outlineLevel="0" max="19" min="9" style="0" width="5.33"/>
    <col collapsed="false" customWidth="true" hidden="false" outlineLevel="0" max="22" min="20" style="0" width="4.89"/>
  </cols>
  <sheetData>
    <row r="1" customFormat="false" ht="12.75" hidden="false" customHeight="true" outlineLevel="0" collapsed="false">
      <c r="A1" s="6" t="s">
        <v>5</v>
      </c>
      <c r="B1" s="6"/>
      <c r="C1" s="6"/>
      <c r="D1" s="6"/>
      <c r="E1" s="6"/>
      <c r="F1" s="6"/>
      <c r="G1" s="101" t="str">
        <f aca="false">Coordonnées!G1</f>
        <v>Administration communale de Fleron</v>
      </c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8"/>
      <c r="V1" s="8"/>
      <c r="W1" s="9" t="str">
        <f aca="false">Coordonnées!$U$1</f>
        <v>Code INS</v>
      </c>
      <c r="X1" s="10" t="n">
        <f aca="false">Coordonnées!V1</f>
        <v>62038</v>
      </c>
    </row>
    <row r="2" customFormat="false" ht="13.2" hidden="false" customHeight="false" outlineLevel="0" collapsed="false">
      <c r="A2" s="6"/>
      <c r="B2" s="6"/>
      <c r="C2" s="6"/>
      <c r="D2" s="6"/>
      <c r="E2" s="6"/>
      <c r="F2" s="6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1"/>
      <c r="V2" s="11"/>
      <c r="W2" s="12" t="str">
        <f aca="false">Coordonnées!$U$2</f>
        <v>Exercice:</v>
      </c>
      <c r="X2" s="13" t="n">
        <f aca="false">Coordonnées!V2</f>
        <v>2024</v>
      </c>
    </row>
    <row r="3" customFormat="false" ht="13.2" hidden="false" customHeight="false" outlineLevel="0" collapsed="false">
      <c r="A3" s="14" t="s">
        <v>9</v>
      </c>
      <c r="B3" s="15"/>
      <c r="C3" s="15"/>
      <c r="D3" s="15"/>
      <c r="E3" s="15"/>
      <c r="F3" s="16"/>
      <c r="G3" s="16"/>
      <c r="H3" s="17"/>
      <c r="I3" s="17"/>
      <c r="J3" s="18"/>
      <c r="K3" s="18"/>
      <c r="L3" s="18"/>
      <c r="M3" s="18"/>
      <c r="N3" s="17"/>
      <c r="O3" s="17"/>
      <c r="W3" s="19" t="str">
        <f aca="false">Coordonnées!$U$3</f>
        <v>Version:</v>
      </c>
      <c r="X3" s="20" t="n">
        <f aca="false">Coordonnées!V3</f>
        <v>2</v>
      </c>
    </row>
    <row r="4" customFormat="false" ht="13.2" hidden="false" customHeight="true" outlineLevel="0" collapsed="false">
      <c r="A4" s="102"/>
      <c r="B4" s="102"/>
      <c r="C4" s="102"/>
      <c r="D4" s="102"/>
      <c r="E4" s="102"/>
      <c r="F4" s="102"/>
      <c r="G4" s="102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</row>
    <row r="5" customFormat="false" ht="13.2" hidden="false" customHeight="true" outlineLevel="0" collapsed="false">
      <c r="A5" s="104"/>
      <c r="B5" s="105"/>
      <c r="C5" s="106"/>
      <c r="D5" s="106"/>
      <c r="E5" s="106"/>
      <c r="F5" s="59"/>
      <c r="G5" s="59"/>
      <c r="H5" s="59"/>
      <c r="I5" s="59"/>
      <c r="J5" s="107"/>
      <c r="K5" s="107"/>
      <c r="L5" s="107"/>
      <c r="M5" s="107"/>
      <c r="N5" s="107"/>
      <c r="O5" s="107"/>
      <c r="P5" s="107"/>
      <c r="Q5" s="107"/>
      <c r="R5" s="103"/>
      <c r="S5" s="103"/>
    </row>
    <row r="6" customFormat="false" ht="18.45" hidden="false" customHeight="true" outlineLevel="0" collapsed="false">
      <c r="A6" s="106"/>
      <c r="B6" s="106"/>
      <c r="C6" s="106"/>
      <c r="D6" s="106"/>
      <c r="E6" s="106"/>
      <c r="F6" s="59"/>
      <c r="G6" s="108"/>
      <c r="H6" s="109" t="s">
        <v>37</v>
      </c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</row>
    <row r="7" customFormat="false" ht="18.45" hidden="false" customHeight="true" outlineLevel="0" collapsed="false">
      <c r="A7" s="110"/>
      <c r="B7" s="111"/>
      <c r="C7" s="111"/>
      <c r="D7" s="111"/>
      <c r="E7" s="111"/>
      <c r="F7" s="111"/>
      <c r="G7" s="111"/>
      <c r="H7" s="112" t="str">
        <f aca="false">Coordonnées!$J$27</f>
        <v>Compte</v>
      </c>
      <c r="I7" s="112"/>
      <c r="J7" s="112"/>
      <c r="K7" s="112" t="str">
        <f aca="false">Coordonnées!$J$27</f>
        <v>Compte</v>
      </c>
      <c r="L7" s="112"/>
      <c r="M7" s="112"/>
      <c r="N7" s="112" t="str">
        <f aca="false">Coordonnées!$J$27</f>
        <v>Compte</v>
      </c>
      <c r="O7" s="112"/>
      <c r="P7" s="112"/>
      <c r="Q7" s="112" t="str">
        <f aca="false">Coordonnées!$J$27</f>
        <v>Compte</v>
      </c>
      <c r="R7" s="112"/>
      <c r="S7" s="112"/>
      <c r="T7" s="112" t="str">
        <f aca="false">Coordonnées!$J$27</f>
        <v>Compte</v>
      </c>
      <c r="U7" s="112"/>
      <c r="V7" s="112"/>
    </row>
    <row r="8" customFormat="false" ht="18.45" hidden="false" customHeight="true" outlineLevel="0" collapsed="false">
      <c r="A8" s="113" t="s">
        <v>38</v>
      </c>
      <c r="B8" s="113"/>
      <c r="C8" s="113"/>
      <c r="D8" s="113"/>
      <c r="E8" s="113"/>
      <c r="F8" s="113"/>
      <c r="G8" s="113"/>
      <c r="H8" s="114" t="n">
        <f aca="false">K8-1</f>
        <v>2020</v>
      </c>
      <c r="I8" s="114"/>
      <c r="J8" s="114"/>
      <c r="K8" s="114" t="n">
        <f aca="false">N8-1</f>
        <v>2021</v>
      </c>
      <c r="L8" s="114"/>
      <c r="M8" s="114"/>
      <c r="N8" s="114" t="n">
        <f aca="false">Q8-1</f>
        <v>2022</v>
      </c>
      <c r="O8" s="114"/>
      <c r="P8" s="114"/>
      <c r="Q8" s="114" t="n">
        <f aca="false">T8-1</f>
        <v>2023</v>
      </c>
      <c r="R8" s="114"/>
      <c r="S8" s="114"/>
      <c r="T8" s="114" t="n">
        <f aca="false">X2</f>
        <v>2024</v>
      </c>
      <c r="U8" s="114"/>
      <c r="V8" s="114"/>
    </row>
    <row r="9" customFormat="false" ht="18.45" hidden="false" customHeight="true" outlineLevel="0" collapsed="false">
      <c r="A9" s="115" t="s">
        <v>39</v>
      </c>
      <c r="B9" s="115"/>
      <c r="C9" s="115"/>
      <c r="D9" s="115"/>
      <c r="E9" s="115"/>
      <c r="F9" s="115"/>
      <c r="G9" s="115"/>
      <c r="H9" s="116" t="n">
        <f aca="false">'Ordinaire GE'!H26-'Ordinaire GE'!H15</f>
        <v>290961.23</v>
      </c>
      <c r="I9" s="116"/>
      <c r="J9" s="116"/>
      <c r="K9" s="116" t="n">
        <f aca="false">'Ordinaire GE'!K26-'Ordinaire GE'!K15</f>
        <v>2802.76000000536</v>
      </c>
      <c r="L9" s="116"/>
      <c r="M9" s="116"/>
      <c r="N9" s="116" t="n">
        <f aca="false">'Ordinaire GE'!N26-'Ordinaire GE'!N15</f>
        <v>366559.82</v>
      </c>
      <c r="O9" s="116"/>
      <c r="P9" s="116"/>
      <c r="Q9" s="116" t="n">
        <f aca="false">'Ordinaire GE'!Q26-'Ordinaire GE'!Q15</f>
        <v>1582032.29</v>
      </c>
      <c r="R9" s="116"/>
      <c r="S9" s="116"/>
      <c r="T9" s="116" t="n">
        <f aca="false">'Ordinaire GE'!T26-'Ordinaire GE'!T15</f>
        <v>416616.18</v>
      </c>
      <c r="U9" s="116"/>
      <c r="V9" s="116"/>
    </row>
    <row r="10" customFormat="false" ht="40.5" hidden="false" customHeight="true" outlineLevel="0" collapsed="false">
      <c r="A10" s="117" t="s">
        <v>40</v>
      </c>
      <c r="B10" s="117"/>
      <c r="C10" s="117"/>
      <c r="D10" s="117"/>
      <c r="E10" s="117"/>
      <c r="F10" s="117"/>
      <c r="G10" s="117"/>
      <c r="H10" s="118" t="n">
        <f aca="false">'Ordinaire GE'!H29-'Ordinaire GE'!H18</f>
        <v>2127632.85</v>
      </c>
      <c r="I10" s="118"/>
      <c r="J10" s="118"/>
      <c r="K10" s="118" t="n">
        <f aca="false">'Ordinaire GE'!K29-'Ordinaire GE'!K18</f>
        <v>1715730.78000001</v>
      </c>
      <c r="L10" s="118"/>
      <c r="M10" s="118"/>
      <c r="N10" s="118" t="n">
        <f aca="false">'Ordinaire GE'!N29-'Ordinaire GE'!N18</f>
        <v>1006294.46</v>
      </c>
      <c r="O10" s="118"/>
      <c r="P10" s="118"/>
      <c r="Q10" s="118" t="n">
        <f aca="false">'Ordinaire GE'!Q29-'Ordinaire GE'!Q18</f>
        <v>2077820.69</v>
      </c>
      <c r="R10" s="118"/>
      <c r="S10" s="118"/>
      <c r="T10" s="118" t="n">
        <f aca="false">'Ordinaire GE'!T29-'Ordinaire GE'!T18</f>
        <v>2711226.14</v>
      </c>
      <c r="U10" s="118"/>
      <c r="V10" s="118"/>
    </row>
    <row r="11" customFormat="false" ht="16.95" hidden="false" customHeight="true" outlineLevel="0" collapsed="false">
      <c r="A11" s="119" t="s">
        <v>41</v>
      </c>
      <c r="B11" s="111"/>
      <c r="C11" s="111"/>
      <c r="D11" s="111"/>
      <c r="E11" s="111"/>
      <c r="F11" s="111"/>
      <c r="G11" s="111"/>
      <c r="H11" s="120"/>
      <c r="I11" s="120"/>
      <c r="J11" s="120"/>
      <c r="K11" s="120"/>
      <c r="L11" s="121"/>
      <c r="M11" s="121"/>
      <c r="N11" s="121"/>
      <c r="O11" s="121"/>
      <c r="P11" s="121"/>
      <c r="Q11" s="121"/>
      <c r="R11" s="122"/>
      <c r="S11" s="122"/>
    </row>
    <row r="12" customFormat="false" ht="16.95" hidden="false" customHeight="true" outlineLevel="0" collapsed="false">
      <c r="A12" s="123"/>
      <c r="B12" s="123"/>
      <c r="C12" s="123"/>
      <c r="D12" s="123"/>
      <c r="E12" s="123"/>
      <c r="F12" s="124"/>
      <c r="G12" s="125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7"/>
      <c r="U12" s="127"/>
      <c r="V12" s="127"/>
      <c r="W12" s="128"/>
    </row>
    <row r="13" customFormat="false" ht="16.95" hidden="false" customHeight="true" outlineLevel="0" collapsed="false">
      <c r="A13" s="121"/>
      <c r="B13" s="129"/>
      <c r="C13" s="129"/>
      <c r="D13" s="129"/>
      <c r="E13" s="129"/>
      <c r="F13" s="129"/>
      <c r="G13" s="129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8"/>
    </row>
    <row r="14" customFormat="false" ht="16.95" hidden="false" customHeight="true" outlineLevel="0" collapsed="false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28"/>
    </row>
    <row r="15" customFormat="false" ht="16.95" hidden="false" customHeight="true" outlineLevel="0" collapsed="false">
      <c r="A15" s="121"/>
      <c r="B15" s="121"/>
      <c r="C15" s="121"/>
      <c r="D15" s="121"/>
      <c r="E15" s="121"/>
      <c r="F15" s="121"/>
      <c r="G15" s="12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28"/>
    </row>
    <row r="16" customFormat="false" ht="25.2" hidden="false" customHeight="true" outlineLevel="0" collapsed="false">
      <c r="A16" s="132"/>
      <c r="B16" s="132"/>
      <c r="C16" s="132"/>
      <c r="D16" s="132"/>
      <c r="E16" s="132"/>
      <c r="F16" s="132"/>
      <c r="G16" s="132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28"/>
    </row>
    <row r="17" customFormat="false" ht="16.95" hidden="false" customHeight="true" outlineLevel="0" collapsed="false">
      <c r="A17" s="122"/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1"/>
      <c r="M17" s="121"/>
      <c r="N17" s="121"/>
      <c r="O17" s="121"/>
      <c r="P17" s="121"/>
      <c r="Q17" s="121"/>
      <c r="R17" s="122"/>
      <c r="S17" s="122"/>
      <c r="T17" s="128"/>
      <c r="U17" s="128"/>
      <c r="V17" s="128"/>
      <c r="W17" s="128"/>
    </row>
    <row r="18" customFormat="false" ht="16.95" hidden="false" customHeight="true" outlineLevel="0" collapsed="false"/>
    <row r="19" customFormat="false" ht="16.95" hidden="false" customHeight="true" outlineLevel="0" collapsed="false"/>
    <row r="20" customFormat="false" ht="16.95" hidden="false" customHeight="true" outlineLevel="0" collapsed="false"/>
    <row r="21" customFormat="false" ht="16.95" hidden="false" customHeight="true" outlineLevel="0" collapsed="false"/>
    <row r="22" customFormat="false" ht="16.95" hidden="false" customHeight="true" outlineLevel="0" collapsed="false"/>
    <row r="23" customFormat="false" ht="16.95" hidden="false" customHeight="true" outlineLevel="0" collapsed="false"/>
    <row r="24" customFormat="false" ht="16.95" hidden="false" customHeight="true" outlineLevel="0" collapsed="false"/>
    <row r="25" customFormat="false" ht="16.95" hidden="false" customHeight="true" outlineLevel="0" collapsed="false"/>
    <row r="26" customFormat="false" ht="16.95" hidden="false" customHeight="true" outlineLevel="0" collapsed="false"/>
    <row r="27" customFormat="false" ht="16.95" hidden="false" customHeight="true" outlineLevel="0" collapsed="false"/>
    <row r="28" customFormat="false" ht="16.95" hidden="false" customHeight="true" outlineLevel="0" collapsed="false"/>
    <row r="29" customFormat="false" ht="16.95" hidden="false" customHeight="true" outlineLevel="0" collapsed="false"/>
    <row r="30" customFormat="false" ht="16.95" hidden="false" customHeight="true" outlineLevel="0" collapsed="false"/>
    <row r="31" customFormat="false" ht="16.95" hidden="false" customHeight="true" outlineLevel="0" collapsed="false"/>
    <row r="32" customFormat="false" ht="16.95" hidden="false" customHeight="true" outlineLevel="0" collapsed="false"/>
    <row r="33" customFormat="false" ht="16.95" hidden="false" customHeight="true" outlineLevel="0" collapsed="false"/>
    <row r="34" customFormat="false" ht="16.95" hidden="false" customHeight="true" outlineLevel="0" collapsed="false"/>
    <row r="35" customFormat="false" ht="16.95" hidden="false" customHeight="true" outlineLevel="0" collapsed="false"/>
    <row r="36" customFormat="false" ht="16.95" hidden="false" customHeight="true" outlineLevel="0" collapsed="false"/>
    <row r="37" customFormat="false" ht="16.95" hidden="false" customHeight="true" outlineLevel="0" collapsed="false"/>
    <row r="38" customFormat="false" ht="16.95" hidden="false" customHeight="true" outlineLevel="0" collapsed="false"/>
    <row r="39" customFormat="false" ht="16.95" hidden="false" customHeight="true" outlineLevel="0" collapsed="false"/>
    <row r="40" customFormat="false" ht="16.95" hidden="false" customHeight="true" outlineLevel="0" collapsed="false"/>
    <row r="41" customFormat="false" ht="16.95" hidden="false" customHeight="true" outlineLevel="0" collapsed="false"/>
  </sheetData>
  <mergeCells count="26">
    <mergeCell ref="A1:F2"/>
    <mergeCell ref="G1:T2"/>
    <mergeCell ref="H6:V6"/>
    <mergeCell ref="H7:J7"/>
    <mergeCell ref="K7:M7"/>
    <mergeCell ref="N7:P7"/>
    <mergeCell ref="Q7:S7"/>
    <mergeCell ref="T7:V7"/>
    <mergeCell ref="A8:G8"/>
    <mergeCell ref="H8:J8"/>
    <mergeCell ref="K8:M8"/>
    <mergeCell ref="N8:P8"/>
    <mergeCell ref="Q8:S8"/>
    <mergeCell ref="T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</mergeCells>
  <printOptions headings="false" gridLines="false" gridLinesSet="true" horizontalCentered="false" verticalCentered="false"/>
  <pageMargins left="0.354166666666667" right="0.354166666666667" top="0.354166666666667" bottom="0.354166666666667" header="0.511805555555555" footer="0.118055555555556"/>
  <pageSetup paperSize="8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5078125" defaultRowHeight="13.2" zeroHeight="false" outlineLevelRow="0" outlineLevelCol="0"/>
  <cols>
    <col collapsed="false" customWidth="true" hidden="false" outlineLevel="0" max="7" min="1" style="0" width="5.33"/>
    <col collapsed="false" customWidth="true" hidden="false" outlineLevel="0" max="8" min="8" style="0" width="6.56"/>
    <col collapsed="false" customWidth="true" hidden="false" outlineLevel="0" max="19" min="9" style="0" width="5.33"/>
    <col collapsed="false" customWidth="true" hidden="false" outlineLevel="0" max="22" min="20" style="0" width="4.89"/>
  </cols>
  <sheetData>
    <row r="1" customFormat="false" ht="12.75" hidden="false" customHeight="true" outlineLevel="0" collapsed="false">
      <c r="A1" s="6" t="s">
        <v>5</v>
      </c>
      <c r="B1" s="6"/>
      <c r="C1" s="6"/>
      <c r="D1" s="6"/>
      <c r="E1" s="6"/>
      <c r="F1" s="6"/>
      <c r="G1" s="101" t="str">
        <f aca="false">Coordonnées!G1</f>
        <v>Administration communale de Fleron</v>
      </c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8"/>
      <c r="V1" s="8"/>
      <c r="W1" s="9" t="str">
        <f aca="false">Coordonnées!$U$1</f>
        <v>Code INS</v>
      </c>
      <c r="X1" s="10" t="n">
        <f aca="false">Coordonnées!V1</f>
        <v>62038</v>
      </c>
    </row>
    <row r="2" customFormat="false" ht="13.2" hidden="false" customHeight="false" outlineLevel="0" collapsed="false">
      <c r="A2" s="6"/>
      <c r="B2" s="6"/>
      <c r="C2" s="6"/>
      <c r="D2" s="6"/>
      <c r="E2" s="6"/>
      <c r="F2" s="6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1"/>
      <c r="V2" s="11"/>
      <c r="W2" s="12" t="str">
        <f aca="false">Coordonnées!$U$2</f>
        <v>Exercice:</v>
      </c>
      <c r="X2" s="13" t="n">
        <f aca="false">Coordonnées!V2</f>
        <v>2024</v>
      </c>
    </row>
    <row r="3" customFormat="false" ht="13.2" hidden="false" customHeight="false" outlineLevel="0" collapsed="false">
      <c r="A3" s="14" t="s">
        <v>9</v>
      </c>
      <c r="B3" s="15"/>
      <c r="C3" s="15"/>
      <c r="D3" s="15"/>
      <c r="E3" s="15"/>
      <c r="F3" s="16"/>
      <c r="G3" s="16"/>
      <c r="H3" s="17"/>
      <c r="I3" s="17"/>
      <c r="J3" s="18"/>
      <c r="K3" s="18"/>
      <c r="L3" s="18"/>
      <c r="M3" s="18"/>
      <c r="N3" s="17"/>
      <c r="O3" s="17"/>
      <c r="W3" s="19" t="str">
        <f aca="false">Coordonnées!$U$3</f>
        <v>Version:</v>
      </c>
      <c r="X3" s="20" t="n">
        <f aca="false">Coordonnées!V3</f>
        <v>2</v>
      </c>
    </row>
    <row r="4" customFormat="false" ht="13.2" hidden="false" customHeight="true" outlineLevel="0" collapsed="false">
      <c r="A4" s="102"/>
      <c r="B4" s="102"/>
      <c r="C4" s="102"/>
      <c r="D4" s="102"/>
      <c r="E4" s="102"/>
      <c r="F4" s="102"/>
      <c r="G4" s="102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</row>
    <row r="5" customFormat="false" ht="16.95" hidden="false" customHeight="true" outlineLevel="0" collapsed="false">
      <c r="A5" s="133"/>
      <c r="B5" s="106"/>
      <c r="C5" s="106"/>
      <c r="D5" s="106"/>
      <c r="E5" s="106"/>
      <c r="L5" s="134"/>
      <c r="M5" s="134"/>
      <c r="N5" s="134"/>
      <c r="O5" s="134"/>
      <c r="P5" s="134"/>
      <c r="Q5" s="134"/>
      <c r="R5" s="135"/>
      <c r="S5" s="135"/>
    </row>
    <row r="6" customFormat="false" ht="18.45" hidden="false" customHeight="true" outlineLevel="0" collapsed="false">
      <c r="A6" s="104"/>
      <c r="B6" s="106"/>
      <c r="C6" s="106"/>
      <c r="D6" s="106"/>
      <c r="E6" s="106"/>
      <c r="H6" s="136" t="s">
        <v>42</v>
      </c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</row>
    <row r="7" customFormat="false" ht="18.45" hidden="false" customHeight="true" outlineLevel="0" collapsed="false">
      <c r="A7" s="137"/>
      <c r="B7" s="120"/>
      <c r="C7" s="111"/>
      <c r="D7" s="111"/>
      <c r="E7" s="111"/>
      <c r="F7" s="111"/>
      <c r="G7" s="111"/>
      <c r="H7" s="138" t="str">
        <f aca="false">Coordonnées!$J$27</f>
        <v>Compte</v>
      </c>
      <c r="I7" s="138"/>
      <c r="J7" s="138"/>
      <c r="K7" s="138" t="str">
        <f aca="false">Coordonnées!$J$27</f>
        <v>Compte</v>
      </c>
      <c r="L7" s="138"/>
      <c r="M7" s="138"/>
      <c r="N7" s="138" t="str">
        <f aca="false">Coordonnées!$J$27</f>
        <v>Compte</v>
      </c>
      <c r="O7" s="138"/>
      <c r="P7" s="138"/>
      <c r="Q7" s="138" t="str">
        <f aca="false">Coordonnées!$J$27</f>
        <v>Compte</v>
      </c>
      <c r="R7" s="138"/>
      <c r="S7" s="138"/>
      <c r="T7" s="138" t="str">
        <f aca="false">Coordonnées!$J$27</f>
        <v>Compte</v>
      </c>
      <c r="U7" s="138"/>
      <c r="V7" s="138"/>
    </row>
    <row r="8" customFormat="false" ht="18.45" hidden="false" customHeight="true" outlineLevel="0" collapsed="false">
      <c r="A8" s="137"/>
      <c r="B8" s="139"/>
      <c r="C8" s="111"/>
      <c r="D8" s="111"/>
      <c r="E8" s="111"/>
      <c r="F8" s="111"/>
      <c r="G8" s="111"/>
      <c r="H8" s="140" t="s">
        <v>43</v>
      </c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</row>
    <row r="9" customFormat="false" ht="18.45" hidden="false" customHeight="true" outlineLevel="0" collapsed="false">
      <c r="A9" s="141" t="s">
        <v>38</v>
      </c>
      <c r="B9" s="141"/>
      <c r="C9" s="141"/>
      <c r="D9" s="141"/>
      <c r="E9" s="141"/>
      <c r="F9" s="141"/>
      <c r="G9" s="141"/>
      <c r="H9" s="142" t="n">
        <f aca="false">K9-1</f>
        <v>2020</v>
      </c>
      <c r="I9" s="142"/>
      <c r="J9" s="142"/>
      <c r="K9" s="142" t="n">
        <f aca="false">N9-1</f>
        <v>2021</v>
      </c>
      <c r="L9" s="142"/>
      <c r="M9" s="142"/>
      <c r="N9" s="142" t="n">
        <f aca="false">Q9-1</f>
        <v>2022</v>
      </c>
      <c r="O9" s="142"/>
      <c r="P9" s="142"/>
      <c r="Q9" s="142" t="n">
        <f aca="false">T9-1</f>
        <v>2023</v>
      </c>
      <c r="R9" s="142"/>
      <c r="S9" s="142"/>
      <c r="T9" s="142" t="n">
        <f aca="false">X2</f>
        <v>2024</v>
      </c>
      <c r="U9" s="142"/>
      <c r="V9" s="142"/>
    </row>
    <row r="10" customFormat="false" ht="18.45" hidden="false" customHeight="true" outlineLevel="0" collapsed="false">
      <c r="A10" s="143" t="s">
        <v>44</v>
      </c>
      <c r="B10" s="143"/>
      <c r="C10" s="143"/>
      <c r="D10" s="143"/>
      <c r="E10" s="143"/>
      <c r="F10" s="143"/>
      <c r="G10" s="143"/>
      <c r="H10" s="144" t="n">
        <v>8266355.53</v>
      </c>
      <c r="I10" s="144" t="n">
        <v>5512664.26</v>
      </c>
      <c r="J10" s="144" t="n">
        <v>5512664.26</v>
      </c>
      <c r="K10" s="144" t="n">
        <v>8442803.36</v>
      </c>
      <c r="L10" s="144" t="n">
        <v>5512664.26</v>
      </c>
      <c r="M10" s="144" t="n">
        <v>5512664.26</v>
      </c>
      <c r="N10" s="144" t="n">
        <v>9224083.96</v>
      </c>
      <c r="O10" s="144" t="n">
        <v>5512664.26</v>
      </c>
      <c r="P10" s="144" t="n">
        <v>5512664.26</v>
      </c>
      <c r="Q10" s="144" t="n">
        <v>9646361.92</v>
      </c>
      <c r="R10" s="144" t="n">
        <v>5512664.26</v>
      </c>
      <c r="S10" s="144" t="n">
        <v>5512664.26</v>
      </c>
      <c r="T10" s="144" t="n">
        <v>10322381.32</v>
      </c>
      <c r="U10" s="144" t="n">
        <v>5512664.26</v>
      </c>
      <c r="V10" s="144" t="n">
        <v>5512664.26</v>
      </c>
    </row>
    <row r="11" customFormat="false" ht="18.45" hidden="false" customHeight="true" outlineLevel="0" collapsed="false">
      <c r="A11" s="145" t="s">
        <v>45</v>
      </c>
      <c r="B11" s="145"/>
      <c r="C11" s="145"/>
      <c r="D11" s="145"/>
      <c r="E11" s="145"/>
      <c r="F11" s="145"/>
      <c r="G11" s="145"/>
      <c r="H11" s="146" t="n">
        <v>1964878.33</v>
      </c>
      <c r="I11" s="146" t="n">
        <v>2726342.74</v>
      </c>
      <c r="J11" s="146" t="n">
        <v>2726342.74</v>
      </c>
      <c r="K11" s="146" t="n">
        <v>1746875.28</v>
      </c>
      <c r="L11" s="146" t="n">
        <v>2726342.74</v>
      </c>
      <c r="M11" s="146" t="n">
        <v>2726342.74</v>
      </c>
      <c r="N11" s="146" t="n">
        <v>2206667.53</v>
      </c>
      <c r="O11" s="146" t="n">
        <v>2726342.74</v>
      </c>
      <c r="P11" s="146" t="n">
        <v>2726342.74</v>
      </c>
      <c r="Q11" s="146" t="n">
        <v>2066305.74</v>
      </c>
      <c r="R11" s="146" t="n">
        <v>2726342.74</v>
      </c>
      <c r="S11" s="146" t="n">
        <v>2726342.74</v>
      </c>
      <c r="T11" s="146" t="n">
        <v>2254275.26</v>
      </c>
      <c r="U11" s="146" t="n">
        <v>2726342.74</v>
      </c>
      <c r="V11" s="146" t="n">
        <v>2726342.74</v>
      </c>
    </row>
    <row r="12" customFormat="false" ht="18.45" hidden="false" customHeight="true" outlineLevel="0" collapsed="false">
      <c r="A12" s="145" t="s">
        <v>46</v>
      </c>
      <c r="B12" s="145"/>
      <c r="C12" s="145"/>
      <c r="D12" s="145"/>
      <c r="E12" s="145"/>
      <c r="F12" s="145"/>
      <c r="G12" s="145"/>
      <c r="H12" s="146" t="n">
        <v>6795357.81</v>
      </c>
      <c r="I12" s="146" t="n">
        <v>4264832.04</v>
      </c>
      <c r="J12" s="146" t="n">
        <v>4264832.04</v>
      </c>
      <c r="K12" s="146" t="n">
        <v>6823403.13</v>
      </c>
      <c r="L12" s="146" t="n">
        <v>4264832.04</v>
      </c>
      <c r="M12" s="146" t="n">
        <v>4264832.04</v>
      </c>
      <c r="N12" s="146" t="n">
        <v>7240871.85</v>
      </c>
      <c r="O12" s="146" t="n">
        <v>4264832.04</v>
      </c>
      <c r="P12" s="146" t="n">
        <v>4264832.04</v>
      </c>
      <c r="Q12" s="146" t="n">
        <v>7755970.6</v>
      </c>
      <c r="R12" s="146" t="n">
        <v>4264832.04</v>
      </c>
      <c r="S12" s="146" t="n">
        <v>4264832.04</v>
      </c>
      <c r="T12" s="146" t="n">
        <v>8268962.99</v>
      </c>
      <c r="U12" s="146" t="n">
        <v>4264832.04</v>
      </c>
      <c r="V12" s="146" t="n">
        <v>4264832.04</v>
      </c>
    </row>
    <row r="13" customFormat="false" ht="18.45" hidden="false" customHeight="true" outlineLevel="0" collapsed="false">
      <c r="A13" s="145" t="s">
        <v>47</v>
      </c>
      <c r="B13" s="145"/>
      <c r="C13" s="145"/>
      <c r="D13" s="145"/>
      <c r="E13" s="145"/>
      <c r="F13" s="145"/>
      <c r="G13" s="145"/>
      <c r="H13" s="146" t="n">
        <v>1152559.73</v>
      </c>
      <c r="I13" s="146" t="n">
        <v>41563.69</v>
      </c>
      <c r="J13" s="146" t="n">
        <v>41563.69</v>
      </c>
      <c r="K13" s="146" t="n">
        <v>1313670.99</v>
      </c>
      <c r="L13" s="146" t="n">
        <v>41563.69</v>
      </c>
      <c r="M13" s="146" t="n">
        <v>41563.69</v>
      </c>
      <c r="N13" s="146" t="n">
        <v>1409522.95</v>
      </c>
      <c r="O13" s="146" t="n">
        <v>41563.69</v>
      </c>
      <c r="P13" s="146" t="n">
        <v>41563.69</v>
      </c>
      <c r="Q13" s="146" t="n">
        <v>1469718.01</v>
      </c>
      <c r="R13" s="146" t="n">
        <v>41563.69</v>
      </c>
      <c r="S13" s="146" t="n">
        <v>41563.69</v>
      </c>
      <c r="T13" s="146" t="n">
        <v>1516364.81</v>
      </c>
      <c r="U13" s="146" t="n">
        <v>41563.69</v>
      </c>
      <c r="V13" s="146" t="n">
        <v>41563.69</v>
      </c>
    </row>
    <row r="14" customFormat="false" ht="18.45" hidden="false" customHeight="true" outlineLevel="0" collapsed="false">
      <c r="A14" s="147" t="s">
        <v>48</v>
      </c>
      <c r="B14" s="147"/>
      <c r="C14" s="147"/>
      <c r="D14" s="147"/>
      <c r="E14" s="147"/>
      <c r="F14" s="147"/>
      <c r="G14" s="147"/>
      <c r="H14" s="148" t="n">
        <v>323000</v>
      </c>
      <c r="I14" s="148" t="n">
        <v>0</v>
      </c>
      <c r="J14" s="148" t="n">
        <v>0</v>
      </c>
      <c r="K14" s="148" t="n">
        <v>0</v>
      </c>
      <c r="L14" s="148" t="n">
        <v>0</v>
      </c>
      <c r="M14" s="148" t="n">
        <v>0</v>
      </c>
      <c r="N14" s="148" t="n">
        <v>677246.68</v>
      </c>
      <c r="O14" s="148" t="n">
        <v>0</v>
      </c>
      <c r="P14" s="148" t="n">
        <v>0</v>
      </c>
      <c r="Q14" s="148" t="n">
        <v>450000</v>
      </c>
      <c r="R14" s="148" t="n">
        <v>0</v>
      </c>
      <c r="S14" s="148" t="n">
        <v>0</v>
      </c>
      <c r="T14" s="148" t="n">
        <v>860236.05</v>
      </c>
      <c r="U14" s="148" t="n">
        <v>0</v>
      </c>
      <c r="V14" s="148" t="n">
        <v>0</v>
      </c>
    </row>
    <row r="15" customFormat="false" ht="18.45" hidden="false" customHeight="true" outlineLevel="0" collapsed="false">
      <c r="A15" s="149" t="s">
        <v>49</v>
      </c>
      <c r="B15" s="149"/>
      <c r="C15" s="149"/>
      <c r="D15" s="149"/>
      <c r="E15" s="149"/>
      <c r="F15" s="149"/>
      <c r="G15" s="149"/>
      <c r="H15" s="150" t="n">
        <f aca="false">SUM(H10:H14)</f>
        <v>18502151.4</v>
      </c>
      <c r="I15" s="150"/>
      <c r="J15" s="150"/>
      <c r="K15" s="151" t="n">
        <f aca="false">SUM(K10:K14)</f>
        <v>18326752.76</v>
      </c>
      <c r="L15" s="151"/>
      <c r="M15" s="151"/>
      <c r="N15" s="150" t="n">
        <f aca="false">SUM(N10:N14)</f>
        <v>20758392.97</v>
      </c>
      <c r="O15" s="150"/>
      <c r="P15" s="150"/>
      <c r="Q15" s="152" t="n">
        <f aca="false">SUM(Q10:Q14)</f>
        <v>21388356.27</v>
      </c>
      <c r="R15" s="152"/>
      <c r="S15" s="152"/>
      <c r="T15" s="152" t="n">
        <f aca="false">SUM(T10:T14)</f>
        <v>23222220.43</v>
      </c>
      <c r="U15" s="152"/>
      <c r="V15" s="152"/>
    </row>
    <row r="16" customFormat="false" ht="18.45" hidden="false" customHeight="true" outlineLevel="0" collapsed="false">
      <c r="A16" s="145" t="s">
        <v>50</v>
      </c>
      <c r="B16" s="145"/>
      <c r="C16" s="145"/>
      <c r="D16" s="145"/>
      <c r="E16" s="145"/>
      <c r="F16" s="145"/>
      <c r="G16" s="145"/>
      <c r="H16" s="153" t="n">
        <v>640338.13</v>
      </c>
      <c r="I16" s="153" t="n">
        <v>1521059.02</v>
      </c>
      <c r="J16" s="153" t="n">
        <v>2351270.66</v>
      </c>
      <c r="K16" s="153" t="n">
        <v>814054.59</v>
      </c>
      <c r="L16" s="153" t="n">
        <v>1659060.83</v>
      </c>
      <c r="M16" s="153" t="n">
        <v>1521059.02</v>
      </c>
      <c r="N16" s="153" t="n">
        <v>891150.59</v>
      </c>
      <c r="O16" s="153" t="n">
        <v>2230351.92</v>
      </c>
      <c r="P16" s="153" t="n">
        <v>1659060.83</v>
      </c>
      <c r="Q16" s="153" t="n">
        <v>1105657.22</v>
      </c>
      <c r="R16" s="153" t="n">
        <v>2351270.66</v>
      </c>
      <c r="S16" s="153" t="n">
        <v>2230351.92</v>
      </c>
      <c r="T16" s="153" t="n">
        <v>582196.53</v>
      </c>
      <c r="U16" s="153" t="n">
        <v>2351270.66</v>
      </c>
      <c r="V16" s="153" t="n">
        <v>2230351.92</v>
      </c>
    </row>
    <row r="17" customFormat="false" ht="18.45" hidden="false" customHeight="true" outlineLevel="0" collapsed="false">
      <c r="A17" s="147" t="s">
        <v>51</v>
      </c>
      <c r="B17" s="147"/>
      <c r="C17" s="147"/>
      <c r="D17" s="147"/>
      <c r="E17" s="147"/>
      <c r="F17" s="147"/>
      <c r="G17" s="147"/>
      <c r="H17" s="148" t="n">
        <v>635273.12</v>
      </c>
      <c r="I17" s="148" t="n">
        <v>1192323.53</v>
      </c>
      <c r="J17" s="148" t="n">
        <v>824300.6</v>
      </c>
      <c r="K17" s="148" t="n">
        <v>635719.98</v>
      </c>
      <c r="L17" s="148" t="n">
        <v>4295659.86</v>
      </c>
      <c r="M17" s="148" t="n">
        <v>1192323.53</v>
      </c>
      <c r="N17" s="148" t="n">
        <v>1229902.52</v>
      </c>
      <c r="O17" s="148" t="n">
        <v>1045347.08</v>
      </c>
      <c r="P17" s="148" t="n">
        <v>4295659.86</v>
      </c>
      <c r="Q17" s="148" t="n">
        <v>251165.23</v>
      </c>
      <c r="R17" s="148" t="n">
        <v>824300.6</v>
      </c>
      <c r="S17" s="148" t="n">
        <v>1045347.08</v>
      </c>
      <c r="T17" s="148" t="n">
        <v>22574.28</v>
      </c>
      <c r="U17" s="148" t="n">
        <v>824300.6</v>
      </c>
      <c r="V17" s="148" t="n">
        <v>1045347.08</v>
      </c>
    </row>
    <row r="18" customFormat="false" ht="18.45" hidden="false" customHeight="true" outlineLevel="0" collapsed="false">
      <c r="A18" s="154" t="s">
        <v>52</v>
      </c>
      <c r="B18" s="154"/>
      <c r="C18" s="154"/>
      <c r="D18" s="154"/>
      <c r="E18" s="154"/>
      <c r="F18" s="154"/>
      <c r="G18" s="154"/>
      <c r="H18" s="155" t="n">
        <f aca="false">SUM(H15:H17)</f>
        <v>19777762.65</v>
      </c>
      <c r="I18" s="155"/>
      <c r="J18" s="155"/>
      <c r="K18" s="156" t="n">
        <f aca="false">SUM(K15:K17)</f>
        <v>19776527.33</v>
      </c>
      <c r="L18" s="156"/>
      <c r="M18" s="156"/>
      <c r="N18" s="155" t="n">
        <f aca="false">SUM(N15:N17)</f>
        <v>22879446.08</v>
      </c>
      <c r="O18" s="155"/>
      <c r="P18" s="155"/>
      <c r="Q18" s="155" t="n">
        <f aca="false">SUM(Q15:Q17)</f>
        <v>22745178.72</v>
      </c>
      <c r="R18" s="155"/>
      <c r="S18" s="155"/>
      <c r="T18" s="155" t="n">
        <f aca="false">SUM(T15:T17)</f>
        <v>23826991.24</v>
      </c>
      <c r="U18" s="155"/>
      <c r="V18" s="155"/>
    </row>
    <row r="19" s="159" customFormat="true" ht="28.2" hidden="false" customHeight="true" outlineLevel="0" collapsed="false">
      <c r="A19" s="157" t="s">
        <v>41</v>
      </c>
      <c r="B19" s="158"/>
      <c r="C19" s="158"/>
      <c r="D19" s="158"/>
      <c r="E19" s="158"/>
      <c r="H19" s="160"/>
      <c r="I19" s="160"/>
      <c r="J19" s="160"/>
      <c r="K19" s="160"/>
      <c r="L19" s="161"/>
      <c r="M19" s="161"/>
      <c r="N19" s="161"/>
      <c r="O19" s="161"/>
      <c r="P19" s="161"/>
      <c r="Q19" s="161"/>
      <c r="R19" s="161"/>
      <c r="S19" s="161"/>
    </row>
    <row r="20" customFormat="false" ht="18.45" hidden="false" customHeight="true" outlineLevel="0" collapsed="false">
      <c r="A20" s="110"/>
      <c r="B20" s="111"/>
      <c r="C20" s="111"/>
      <c r="D20" s="111"/>
      <c r="E20" s="111"/>
      <c r="F20" s="111"/>
      <c r="G20" s="111"/>
      <c r="H20" s="162" t="s">
        <v>53</v>
      </c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</row>
    <row r="21" customFormat="false" ht="18.45" hidden="false" customHeight="true" outlineLevel="0" collapsed="false">
      <c r="A21" s="141" t="s">
        <v>38</v>
      </c>
      <c r="B21" s="141"/>
      <c r="C21" s="141"/>
      <c r="D21" s="141"/>
      <c r="E21" s="141"/>
      <c r="F21" s="141"/>
      <c r="G21" s="141"/>
      <c r="H21" s="142" t="n">
        <f aca="false">K21-1</f>
        <v>2020</v>
      </c>
      <c r="I21" s="142"/>
      <c r="J21" s="142"/>
      <c r="K21" s="142" t="n">
        <f aca="false">N21-1</f>
        <v>2021</v>
      </c>
      <c r="L21" s="142"/>
      <c r="M21" s="142"/>
      <c r="N21" s="142" t="n">
        <f aca="false">Q21-1</f>
        <v>2022</v>
      </c>
      <c r="O21" s="142"/>
      <c r="P21" s="142"/>
      <c r="Q21" s="142" t="n">
        <f aca="false">T21-1</f>
        <v>2023</v>
      </c>
      <c r="R21" s="142"/>
      <c r="S21" s="142"/>
      <c r="T21" s="142" t="n">
        <f aca="false">X2</f>
        <v>2024</v>
      </c>
      <c r="U21" s="142"/>
      <c r="V21" s="142"/>
    </row>
    <row r="22" customFormat="false" ht="18.45" hidden="false" customHeight="true" outlineLevel="0" collapsed="false">
      <c r="A22" s="163" t="s">
        <v>54</v>
      </c>
      <c r="B22" s="163"/>
      <c r="C22" s="163"/>
      <c r="D22" s="163"/>
      <c r="E22" s="163"/>
      <c r="F22" s="163"/>
      <c r="G22" s="163"/>
      <c r="H22" s="144" t="n">
        <v>408604.32</v>
      </c>
      <c r="I22" s="144" t="n">
        <v>373432.17</v>
      </c>
      <c r="J22" s="144" t="n">
        <v>697745.74</v>
      </c>
      <c r="K22" s="144" t="n">
        <v>404603.96</v>
      </c>
      <c r="L22" s="144" t="n">
        <v>373432.17</v>
      </c>
      <c r="M22" s="144" t="n">
        <v>697745.74</v>
      </c>
      <c r="N22" s="144" t="n">
        <v>484003.52</v>
      </c>
      <c r="O22" s="144" t="n">
        <v>373432.17</v>
      </c>
      <c r="P22" s="144" t="n">
        <v>697745.74</v>
      </c>
      <c r="Q22" s="144" t="n">
        <v>568566.39</v>
      </c>
      <c r="R22" s="144" t="n">
        <v>373432.17</v>
      </c>
      <c r="S22" s="144" t="n">
        <v>697745.74</v>
      </c>
      <c r="T22" s="144" t="n">
        <v>522862.3</v>
      </c>
      <c r="U22" s="144" t="n">
        <v>373432.17</v>
      </c>
      <c r="V22" s="144" t="n">
        <v>697745.74</v>
      </c>
    </row>
    <row r="23" customFormat="false" ht="18.45" hidden="false" customHeight="true" outlineLevel="0" collapsed="false">
      <c r="A23" s="163" t="s">
        <v>46</v>
      </c>
      <c r="B23" s="163"/>
      <c r="C23" s="163"/>
      <c r="D23" s="163"/>
      <c r="E23" s="163"/>
      <c r="F23" s="163"/>
      <c r="G23" s="163"/>
      <c r="H23" s="146" t="n">
        <v>17751718.68</v>
      </c>
      <c r="I23" s="146" t="n">
        <v>12728583.2</v>
      </c>
      <c r="J23" s="146" t="n">
        <v>13240574.68</v>
      </c>
      <c r="K23" s="146" t="n">
        <v>17569189.05</v>
      </c>
      <c r="L23" s="146" t="n">
        <v>12728583.2</v>
      </c>
      <c r="M23" s="146" t="n">
        <v>13240574.68</v>
      </c>
      <c r="N23" s="146" t="n">
        <v>18897770.39</v>
      </c>
      <c r="O23" s="146" t="n">
        <v>12728583.2</v>
      </c>
      <c r="P23" s="146" t="n">
        <v>13240574.68</v>
      </c>
      <c r="Q23" s="146" t="n">
        <v>21957448.86</v>
      </c>
      <c r="R23" s="146" t="n">
        <v>12728583.2</v>
      </c>
      <c r="S23" s="146" t="n">
        <v>13240574.68</v>
      </c>
      <c r="T23" s="146" t="n">
        <v>21435611.48</v>
      </c>
      <c r="U23" s="146" t="n">
        <v>12728583.2</v>
      </c>
      <c r="V23" s="146" t="n">
        <v>13240574.68</v>
      </c>
    </row>
    <row r="24" customFormat="false" ht="18.45" hidden="false" customHeight="true" outlineLevel="0" collapsed="false">
      <c r="A24" s="163" t="s">
        <v>47</v>
      </c>
      <c r="B24" s="163"/>
      <c r="C24" s="163"/>
      <c r="D24" s="163"/>
      <c r="E24" s="163"/>
      <c r="F24" s="163"/>
      <c r="G24" s="163"/>
      <c r="H24" s="146" t="n">
        <v>232789.63</v>
      </c>
      <c r="I24" s="146" t="n">
        <v>548784.99</v>
      </c>
      <c r="J24" s="146" t="n">
        <v>408005.67</v>
      </c>
      <c r="K24" s="146" t="n">
        <v>240762.51</v>
      </c>
      <c r="L24" s="146" t="n">
        <v>548784.99</v>
      </c>
      <c r="M24" s="146" t="n">
        <v>408005.67</v>
      </c>
      <c r="N24" s="146" t="n">
        <v>239832.33</v>
      </c>
      <c r="O24" s="146" t="n">
        <v>548784.99</v>
      </c>
      <c r="P24" s="146" t="n">
        <v>408005.67</v>
      </c>
      <c r="Q24" s="146" t="n">
        <v>444373.31</v>
      </c>
      <c r="R24" s="146" t="n">
        <v>548784.99</v>
      </c>
      <c r="S24" s="146" t="n">
        <v>408005.67</v>
      </c>
      <c r="T24" s="146" t="n">
        <v>1680362.83</v>
      </c>
      <c r="U24" s="146" t="n">
        <v>548784.99</v>
      </c>
      <c r="V24" s="146" t="n">
        <v>408005.67</v>
      </c>
    </row>
    <row r="25" customFormat="false" ht="18.45" hidden="false" customHeight="true" outlineLevel="0" collapsed="false">
      <c r="A25" s="164" t="s">
        <v>51</v>
      </c>
      <c r="B25" s="164"/>
      <c r="C25" s="164"/>
      <c r="D25" s="164"/>
      <c r="E25" s="164"/>
      <c r="F25" s="164"/>
      <c r="G25" s="164"/>
      <c r="H25" s="148" t="n">
        <v>400000</v>
      </c>
      <c r="I25" s="148" t="n">
        <v>0</v>
      </c>
      <c r="J25" s="148" t="n">
        <v>0</v>
      </c>
      <c r="K25" s="148" t="n">
        <v>115000</v>
      </c>
      <c r="L25" s="148" t="n">
        <v>0</v>
      </c>
      <c r="M25" s="148" t="n">
        <v>0</v>
      </c>
      <c r="N25" s="148" t="n">
        <v>1503346.55</v>
      </c>
      <c r="O25" s="148" t="n">
        <v>0</v>
      </c>
      <c r="P25" s="148" t="n">
        <v>0</v>
      </c>
      <c r="Q25" s="148" t="n">
        <v>0</v>
      </c>
      <c r="R25" s="148" t="n">
        <v>0</v>
      </c>
      <c r="S25" s="148" t="n">
        <v>0</v>
      </c>
      <c r="T25" s="148" t="n">
        <v>0</v>
      </c>
      <c r="U25" s="148" t="n">
        <v>0</v>
      </c>
      <c r="V25" s="148" t="n">
        <v>0</v>
      </c>
    </row>
    <row r="26" customFormat="false" ht="18.45" hidden="false" customHeight="true" outlineLevel="0" collapsed="false">
      <c r="A26" s="115" t="s">
        <v>49</v>
      </c>
      <c r="B26" s="115"/>
      <c r="C26" s="115"/>
      <c r="D26" s="115"/>
      <c r="E26" s="115"/>
      <c r="F26" s="115"/>
      <c r="G26" s="115"/>
      <c r="H26" s="165" t="n">
        <f aca="false">SUM(H22:H25)</f>
        <v>18793112.63</v>
      </c>
      <c r="I26" s="165"/>
      <c r="J26" s="165"/>
      <c r="K26" s="150" t="n">
        <f aca="false">SUM(K22:K25)</f>
        <v>18329555.52</v>
      </c>
      <c r="L26" s="150"/>
      <c r="M26" s="150"/>
      <c r="N26" s="151" t="n">
        <f aca="false">SUM(N22:N25)</f>
        <v>21124952.79</v>
      </c>
      <c r="O26" s="151"/>
      <c r="P26" s="151"/>
      <c r="Q26" s="150" t="n">
        <f aca="false">SUM(Q22:Q25)</f>
        <v>22970388.56</v>
      </c>
      <c r="R26" s="150"/>
      <c r="S26" s="150"/>
      <c r="T26" s="150" t="n">
        <f aca="false">SUM(T22:T25)</f>
        <v>23638836.61</v>
      </c>
      <c r="U26" s="150"/>
      <c r="V26" s="150"/>
    </row>
    <row r="27" customFormat="false" ht="18.45" hidden="false" customHeight="true" outlineLevel="0" collapsed="false">
      <c r="A27" s="163" t="s">
        <v>50</v>
      </c>
      <c r="B27" s="163"/>
      <c r="C27" s="163"/>
      <c r="D27" s="163"/>
      <c r="E27" s="163"/>
      <c r="F27" s="163"/>
      <c r="G27" s="163"/>
      <c r="H27" s="153" t="n">
        <v>3112282.87</v>
      </c>
      <c r="I27" s="153" t="n">
        <v>6001218.28833333</v>
      </c>
      <c r="J27" s="153" t="n">
        <v>5811470.08333333</v>
      </c>
      <c r="K27" s="153" t="n">
        <v>3162702.59</v>
      </c>
      <c r="L27" s="153" t="n">
        <v>6001218.28833333</v>
      </c>
      <c r="M27" s="153" t="n">
        <v>5811470.08333333</v>
      </c>
      <c r="N27" s="153" t="n">
        <v>2760787.75</v>
      </c>
      <c r="O27" s="153" t="n">
        <v>6001218.28833333</v>
      </c>
      <c r="P27" s="153" t="n">
        <v>5811470.08333333</v>
      </c>
      <c r="Q27" s="153" t="n">
        <v>1852610.85</v>
      </c>
      <c r="R27" s="153" t="n">
        <v>6001218.28833333</v>
      </c>
      <c r="S27" s="153" t="n">
        <v>5811470.08333333</v>
      </c>
      <c r="T27" s="153" t="n">
        <v>2899380.77</v>
      </c>
      <c r="U27" s="153" t="n">
        <v>6001218.28833333</v>
      </c>
      <c r="V27" s="153" t="n">
        <v>5811470.08333333</v>
      </c>
    </row>
    <row r="28" customFormat="false" ht="18.45" hidden="false" customHeight="true" outlineLevel="0" collapsed="false">
      <c r="A28" s="164" t="s">
        <v>51</v>
      </c>
      <c r="B28" s="164"/>
      <c r="C28" s="164"/>
      <c r="D28" s="164"/>
      <c r="E28" s="164"/>
      <c r="F28" s="164"/>
      <c r="G28" s="164"/>
      <c r="H28" s="148" t="n">
        <v>0</v>
      </c>
      <c r="I28" s="148" t="n">
        <v>0</v>
      </c>
      <c r="J28" s="148" t="n">
        <v>0</v>
      </c>
      <c r="K28" s="148" t="n">
        <v>0</v>
      </c>
      <c r="L28" s="148" t="n">
        <v>0</v>
      </c>
      <c r="M28" s="148" t="n">
        <v>0</v>
      </c>
      <c r="N28" s="148" t="n">
        <v>0</v>
      </c>
      <c r="O28" s="148" t="n">
        <v>0</v>
      </c>
      <c r="P28" s="148" t="n">
        <v>0</v>
      </c>
      <c r="Q28" s="148" t="n">
        <v>0</v>
      </c>
      <c r="R28" s="148" t="n">
        <v>0</v>
      </c>
      <c r="S28" s="148" t="n">
        <v>0</v>
      </c>
      <c r="T28" s="148" t="n">
        <v>0</v>
      </c>
      <c r="U28" s="148" t="n">
        <v>0</v>
      </c>
      <c r="V28" s="148" t="n">
        <v>0</v>
      </c>
    </row>
    <row r="29" customFormat="false" ht="18.45" hidden="false" customHeight="true" outlineLevel="0" collapsed="false">
      <c r="A29" s="166" t="s">
        <v>52</v>
      </c>
      <c r="B29" s="166"/>
      <c r="C29" s="166"/>
      <c r="D29" s="166"/>
      <c r="E29" s="166"/>
      <c r="F29" s="166"/>
      <c r="G29" s="166"/>
      <c r="H29" s="167" t="n">
        <f aca="false">SUM(H26:H28)</f>
        <v>21905395.5</v>
      </c>
      <c r="I29" s="167"/>
      <c r="J29" s="167"/>
      <c r="K29" s="155" t="n">
        <f aca="false">SUM(K26:K28)</f>
        <v>21492258.11</v>
      </c>
      <c r="L29" s="155"/>
      <c r="M29" s="155"/>
      <c r="N29" s="156" t="n">
        <f aca="false">SUM(N26:N28)</f>
        <v>23885740.54</v>
      </c>
      <c r="O29" s="156"/>
      <c r="P29" s="156"/>
      <c r="Q29" s="155" t="n">
        <f aca="false">SUM(Q26:Q28)</f>
        <v>24822999.41</v>
      </c>
      <c r="R29" s="155"/>
      <c r="S29" s="155"/>
      <c r="T29" s="155" t="n">
        <f aca="false">SUM(T26:T28)</f>
        <v>26538217.38</v>
      </c>
      <c r="U29" s="155"/>
      <c r="V29" s="155"/>
    </row>
    <row r="30" customFormat="false" ht="16.95" hidden="false" customHeight="true" outlineLevel="0" collapsed="false">
      <c r="A30" s="119" t="s">
        <v>41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</row>
  </sheetData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</mergeCells>
  <printOptions headings="false" gridLines="false" gridLinesSet="true" horizontalCentered="false" verticalCentered="false"/>
  <pageMargins left="0.354166666666667" right="0.354166666666667" top="0.354166666666667" bottom="0.354166666666667" header="0.511805555555555" footer="0.118055555555556"/>
  <pageSetup paperSize="8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5078125" defaultRowHeight="13.2" zeroHeight="false" outlineLevelRow="0" outlineLevelCol="0"/>
  <cols>
    <col collapsed="false" customWidth="true" hidden="false" outlineLevel="0" max="7" min="1" style="0" width="5.33"/>
    <col collapsed="false" customWidth="true" hidden="false" outlineLevel="0" max="8" min="8" style="0" width="6.56"/>
    <col collapsed="false" customWidth="true" hidden="false" outlineLevel="0" max="19" min="9" style="0" width="5.33"/>
    <col collapsed="false" customWidth="true" hidden="false" outlineLevel="0" max="22" min="20" style="0" width="4.89"/>
  </cols>
  <sheetData>
    <row r="1" customFormat="false" ht="12.75" hidden="false" customHeight="true" outlineLevel="0" collapsed="false">
      <c r="A1" s="6" t="s">
        <v>5</v>
      </c>
      <c r="B1" s="6"/>
      <c r="C1" s="6"/>
      <c r="D1" s="6"/>
      <c r="E1" s="6"/>
      <c r="F1" s="6"/>
      <c r="G1" s="101" t="str">
        <f aca="false">Coordonnées!G1</f>
        <v>Administration communale de Fleron</v>
      </c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8"/>
      <c r="V1" s="8"/>
      <c r="W1" s="9" t="str">
        <f aca="false">Coordonnées!$U$1</f>
        <v>Code INS</v>
      </c>
      <c r="X1" s="10" t="n">
        <f aca="false">Coordonnées!$V$1</f>
        <v>62038</v>
      </c>
    </row>
    <row r="2" customFormat="false" ht="13.2" hidden="false" customHeight="false" outlineLevel="0" collapsed="false">
      <c r="A2" s="6"/>
      <c r="B2" s="6"/>
      <c r="C2" s="6"/>
      <c r="D2" s="6"/>
      <c r="E2" s="6"/>
      <c r="F2" s="6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1"/>
      <c r="V2" s="11"/>
      <c r="W2" s="12" t="str">
        <f aca="false">Coordonnées!$U$2</f>
        <v>Exercice:</v>
      </c>
      <c r="X2" s="13" t="n">
        <f aca="false">Coordonnées!$V$2</f>
        <v>2024</v>
      </c>
    </row>
    <row r="3" customFormat="false" ht="13.2" hidden="false" customHeight="false" outlineLevel="0" collapsed="false">
      <c r="A3" s="14" t="s">
        <v>9</v>
      </c>
      <c r="B3" s="15"/>
      <c r="C3" s="15"/>
      <c r="D3" s="15"/>
      <c r="E3" s="15"/>
      <c r="F3" s="16"/>
      <c r="G3" s="16"/>
      <c r="H3" s="17"/>
      <c r="I3" s="17"/>
      <c r="J3" s="18"/>
      <c r="K3" s="18"/>
      <c r="L3" s="18"/>
      <c r="M3" s="18"/>
      <c r="N3" s="17"/>
      <c r="O3" s="17"/>
      <c r="W3" s="19" t="str">
        <f aca="false">Coordonnées!$U$3</f>
        <v>Version:</v>
      </c>
      <c r="X3" s="20" t="n">
        <f aca="false">Coordonnées!$V$3</f>
        <v>2</v>
      </c>
    </row>
    <row r="4" customFormat="false" ht="13.2" hidden="false" customHeight="true" outlineLevel="0" collapsed="false">
      <c r="A4" s="102"/>
      <c r="B4" s="102"/>
      <c r="C4" s="102"/>
      <c r="D4" s="102"/>
      <c r="E4" s="102"/>
      <c r="F4" s="102"/>
      <c r="G4" s="102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</row>
    <row r="5" customFormat="false" ht="16.95" hidden="false" customHeight="true" outlineLevel="0" collapsed="false">
      <c r="A5" s="133"/>
      <c r="B5" s="106"/>
      <c r="C5" s="106"/>
      <c r="D5" s="106"/>
      <c r="E5" s="106"/>
      <c r="L5" s="134"/>
      <c r="M5" s="134"/>
      <c r="N5" s="134"/>
      <c r="O5" s="134"/>
      <c r="P5" s="134"/>
      <c r="Q5" s="134"/>
      <c r="R5" s="135"/>
      <c r="S5" s="135"/>
    </row>
    <row r="6" customFormat="false" ht="18.45" hidden="false" customHeight="true" outlineLevel="0" collapsed="false">
      <c r="A6" s="104"/>
      <c r="B6" s="106"/>
      <c r="C6" s="106"/>
      <c r="D6" s="106"/>
      <c r="E6" s="106"/>
      <c r="H6" s="136" t="s">
        <v>55</v>
      </c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</row>
    <row r="7" customFormat="false" ht="18.45" hidden="false" customHeight="true" outlineLevel="0" collapsed="false">
      <c r="A7" s="137"/>
      <c r="B7" s="120"/>
      <c r="C7" s="111"/>
      <c r="D7" s="111"/>
      <c r="E7" s="111"/>
      <c r="F7" s="111"/>
      <c r="G7" s="111"/>
      <c r="H7" s="138" t="str">
        <f aca="false">Coordonnées!$J$27</f>
        <v>Compte</v>
      </c>
      <c r="I7" s="138"/>
      <c r="J7" s="138"/>
      <c r="K7" s="138" t="str">
        <f aca="false">Coordonnées!$J$27</f>
        <v>Compte</v>
      </c>
      <c r="L7" s="138"/>
      <c r="M7" s="138"/>
      <c r="N7" s="138" t="str">
        <f aca="false">Coordonnées!$J$27</f>
        <v>Compte</v>
      </c>
      <c r="O7" s="138"/>
      <c r="P7" s="138"/>
      <c r="Q7" s="138" t="str">
        <f aca="false">Coordonnées!$J$27</f>
        <v>Compte</v>
      </c>
      <c r="R7" s="138"/>
      <c r="S7" s="138"/>
      <c r="T7" s="138" t="str">
        <f aca="false">Coordonnées!$J$27</f>
        <v>Compte</v>
      </c>
      <c r="U7" s="138"/>
      <c r="V7" s="138"/>
    </row>
    <row r="8" customFormat="false" ht="18.45" hidden="false" customHeight="true" outlineLevel="0" collapsed="false">
      <c r="A8" s="137"/>
      <c r="B8" s="139"/>
      <c r="C8" s="111"/>
      <c r="D8" s="111"/>
      <c r="E8" s="111"/>
      <c r="F8" s="111"/>
      <c r="G8" s="111"/>
      <c r="H8" s="140" t="s">
        <v>56</v>
      </c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</row>
    <row r="9" customFormat="false" ht="18.45" hidden="false" customHeight="true" outlineLevel="0" collapsed="false">
      <c r="A9" s="141" t="s">
        <v>38</v>
      </c>
      <c r="B9" s="141"/>
      <c r="C9" s="141"/>
      <c r="D9" s="141"/>
      <c r="E9" s="141"/>
      <c r="F9" s="141"/>
      <c r="G9" s="141"/>
      <c r="H9" s="142" t="n">
        <f aca="false">K9-1</f>
        <v>2020</v>
      </c>
      <c r="I9" s="142"/>
      <c r="J9" s="142"/>
      <c r="K9" s="142" t="n">
        <f aca="false">N9-1</f>
        <v>2021</v>
      </c>
      <c r="L9" s="142"/>
      <c r="M9" s="142"/>
      <c r="N9" s="142" t="n">
        <f aca="false">Q9-1</f>
        <v>2022</v>
      </c>
      <c r="O9" s="142"/>
      <c r="P9" s="142"/>
      <c r="Q9" s="142" t="n">
        <f aca="false">T9-1</f>
        <v>2023</v>
      </c>
      <c r="R9" s="142"/>
      <c r="S9" s="142"/>
      <c r="T9" s="142" t="n">
        <f aca="false">X2</f>
        <v>2024</v>
      </c>
      <c r="U9" s="142"/>
      <c r="V9" s="142"/>
    </row>
    <row r="10" customFormat="false" ht="18.45" hidden="false" customHeight="true" outlineLevel="0" collapsed="false">
      <c r="A10" s="143" t="s">
        <v>46</v>
      </c>
      <c r="B10" s="143"/>
      <c r="C10" s="143"/>
      <c r="D10" s="143"/>
      <c r="E10" s="143"/>
      <c r="F10" s="143"/>
      <c r="G10" s="143"/>
      <c r="H10" s="144" t="n">
        <v>193293.8</v>
      </c>
      <c r="I10" s="144" t="n">
        <v>5512664.26</v>
      </c>
      <c r="J10" s="144" t="n">
        <v>5512664.26</v>
      </c>
      <c r="K10" s="144" t="n">
        <v>6024.16</v>
      </c>
      <c r="L10" s="144" t="n">
        <v>5512664.26</v>
      </c>
      <c r="M10" s="144" t="n">
        <v>5512664.26</v>
      </c>
      <c r="N10" s="144" t="n">
        <v>957.94</v>
      </c>
      <c r="O10" s="144" t="n">
        <v>5512664.26</v>
      </c>
      <c r="P10" s="144" t="n">
        <v>5512664.26</v>
      </c>
      <c r="Q10" s="144" t="n">
        <v>16834.85</v>
      </c>
      <c r="R10" s="144" t="n">
        <v>5512664.26</v>
      </c>
      <c r="S10" s="144" t="n">
        <v>5512664.26</v>
      </c>
      <c r="T10" s="144" t="n">
        <v>13016.28</v>
      </c>
      <c r="U10" s="144" t="n">
        <v>5512664.26</v>
      </c>
      <c r="V10" s="144" t="n">
        <v>5512664.26</v>
      </c>
    </row>
    <row r="11" customFormat="false" ht="18.45" hidden="false" customHeight="true" outlineLevel="0" collapsed="false">
      <c r="A11" s="145" t="s">
        <v>57</v>
      </c>
      <c r="B11" s="145"/>
      <c r="C11" s="145"/>
      <c r="D11" s="145"/>
      <c r="E11" s="145"/>
      <c r="F11" s="145"/>
      <c r="G11" s="145"/>
      <c r="H11" s="146" t="n">
        <v>1826371.81</v>
      </c>
      <c r="I11" s="146" t="n">
        <v>2726342.74</v>
      </c>
      <c r="J11" s="146" t="n">
        <v>2726342.74</v>
      </c>
      <c r="K11" s="146" t="n">
        <v>2447937.49</v>
      </c>
      <c r="L11" s="146" t="n">
        <v>2726342.74</v>
      </c>
      <c r="M11" s="146" t="n">
        <v>2726342.74</v>
      </c>
      <c r="N11" s="146" t="n">
        <v>3472963.82</v>
      </c>
      <c r="O11" s="146" t="n">
        <v>2726342.74</v>
      </c>
      <c r="P11" s="146" t="n">
        <v>2726342.74</v>
      </c>
      <c r="Q11" s="146" t="n">
        <v>2975173.45</v>
      </c>
      <c r="R11" s="146" t="n">
        <v>2726342.74</v>
      </c>
      <c r="S11" s="146" t="n">
        <v>2726342.74</v>
      </c>
      <c r="T11" s="146" t="n">
        <v>12787194.86</v>
      </c>
      <c r="U11" s="146" t="n">
        <v>2726342.74</v>
      </c>
      <c r="V11" s="146" t="n">
        <v>2726342.74</v>
      </c>
    </row>
    <row r="12" customFormat="false" ht="18.45" hidden="false" customHeight="true" outlineLevel="0" collapsed="false">
      <c r="A12" s="145" t="s">
        <v>47</v>
      </c>
      <c r="B12" s="145"/>
      <c r="C12" s="145"/>
      <c r="D12" s="145"/>
      <c r="E12" s="145"/>
      <c r="F12" s="145"/>
      <c r="G12" s="145"/>
      <c r="H12" s="146" t="n">
        <v>94975.08</v>
      </c>
      <c r="I12" s="146" t="n">
        <v>4264832.04</v>
      </c>
      <c r="J12" s="146" t="n">
        <v>4264832.04</v>
      </c>
      <c r="K12" s="146" t="n">
        <v>26714.42</v>
      </c>
      <c r="L12" s="146" t="n">
        <v>4264832.04</v>
      </c>
      <c r="M12" s="146" t="n">
        <v>4264832.04</v>
      </c>
      <c r="N12" s="146" t="n">
        <v>28861.81</v>
      </c>
      <c r="O12" s="146" t="n">
        <v>4264832.04</v>
      </c>
      <c r="P12" s="146" t="n">
        <v>4264832.04</v>
      </c>
      <c r="Q12" s="146" t="n">
        <v>28655.46</v>
      </c>
      <c r="R12" s="146" t="n">
        <v>4264832.04</v>
      </c>
      <c r="S12" s="146" t="n">
        <v>4264832.04</v>
      </c>
      <c r="T12" s="146" t="n">
        <v>38646.46</v>
      </c>
      <c r="U12" s="146" t="n">
        <v>4264832.04</v>
      </c>
      <c r="V12" s="146" t="n">
        <v>4264832.04</v>
      </c>
    </row>
    <row r="13" customFormat="false" ht="18.45" hidden="false" customHeight="true" outlineLevel="0" collapsed="false">
      <c r="A13" s="145" t="s">
        <v>51</v>
      </c>
      <c r="B13" s="145"/>
      <c r="C13" s="145"/>
      <c r="D13" s="145"/>
      <c r="E13" s="145"/>
      <c r="F13" s="145"/>
      <c r="G13" s="145"/>
      <c r="H13" s="146" t="n">
        <v>0</v>
      </c>
      <c r="I13" s="146" t="n">
        <v>41563.69</v>
      </c>
      <c r="J13" s="146" t="n">
        <v>41563.69</v>
      </c>
      <c r="K13" s="146" t="n">
        <v>0</v>
      </c>
      <c r="L13" s="146" t="n">
        <v>41563.69</v>
      </c>
      <c r="M13" s="146" t="n">
        <v>41563.69</v>
      </c>
      <c r="N13" s="146" t="n">
        <v>0</v>
      </c>
      <c r="O13" s="146" t="n">
        <v>41563.69</v>
      </c>
      <c r="P13" s="146" t="n">
        <v>41563.69</v>
      </c>
      <c r="Q13" s="146" t="n">
        <v>0</v>
      </c>
      <c r="R13" s="146" t="n">
        <v>41563.69</v>
      </c>
      <c r="S13" s="146" t="n">
        <v>41563.69</v>
      </c>
      <c r="T13" s="146" t="n">
        <v>0</v>
      </c>
      <c r="U13" s="146" t="n">
        <v>41563.69</v>
      </c>
      <c r="V13" s="146" t="n">
        <v>41563.69</v>
      </c>
    </row>
    <row r="14" customFormat="false" ht="18.45" hidden="false" customHeight="true" outlineLevel="0" collapsed="false">
      <c r="A14" s="147"/>
      <c r="B14" s="147"/>
      <c r="C14" s="147"/>
      <c r="D14" s="147"/>
      <c r="E14" s="147"/>
      <c r="F14" s="147"/>
      <c r="G14" s="147"/>
      <c r="H14" s="148" t="n">
        <v>0</v>
      </c>
      <c r="I14" s="148" t="n">
        <v>0</v>
      </c>
      <c r="J14" s="148" t="n">
        <v>0</v>
      </c>
      <c r="K14" s="148" t="n">
        <v>0</v>
      </c>
      <c r="L14" s="148" t="n">
        <v>0</v>
      </c>
      <c r="M14" s="148" t="n">
        <v>0</v>
      </c>
      <c r="N14" s="148" t="n">
        <v>0</v>
      </c>
      <c r="O14" s="148" t="n">
        <v>0</v>
      </c>
      <c r="P14" s="148" t="n">
        <v>0</v>
      </c>
      <c r="Q14" s="148" t="n">
        <v>0</v>
      </c>
      <c r="R14" s="148" t="n">
        <v>0</v>
      </c>
      <c r="S14" s="148" t="n">
        <v>0</v>
      </c>
      <c r="T14" s="148" t="n">
        <v>0</v>
      </c>
      <c r="U14" s="148" t="n">
        <v>0</v>
      </c>
      <c r="V14" s="148" t="n">
        <v>0</v>
      </c>
    </row>
    <row r="15" customFormat="false" ht="18.45" hidden="false" customHeight="true" outlineLevel="0" collapsed="false">
      <c r="A15" s="149" t="s">
        <v>49</v>
      </c>
      <c r="B15" s="149"/>
      <c r="C15" s="149"/>
      <c r="D15" s="149"/>
      <c r="E15" s="149"/>
      <c r="F15" s="149"/>
      <c r="G15" s="149"/>
      <c r="H15" s="150" t="n">
        <f aca="false">SUM(H10:H14)</f>
        <v>2114640.69</v>
      </c>
      <c r="I15" s="150"/>
      <c r="J15" s="150"/>
      <c r="K15" s="151" t="n">
        <f aca="false">SUM(K10:K14)</f>
        <v>2480676.07</v>
      </c>
      <c r="L15" s="151"/>
      <c r="M15" s="151"/>
      <c r="N15" s="150" t="n">
        <f aca="false">SUM(N10:N14)</f>
        <v>3502783.57</v>
      </c>
      <c r="O15" s="150"/>
      <c r="P15" s="150"/>
      <c r="Q15" s="152" t="n">
        <f aca="false">SUM(Q10:Q14)</f>
        <v>3020663.76</v>
      </c>
      <c r="R15" s="152"/>
      <c r="S15" s="152"/>
      <c r="T15" s="152" t="n">
        <f aca="false">SUM(T10:T14)</f>
        <v>12838857.6</v>
      </c>
      <c r="U15" s="152"/>
      <c r="V15" s="152"/>
    </row>
    <row r="16" customFormat="false" ht="18.45" hidden="false" customHeight="true" outlineLevel="0" collapsed="false">
      <c r="A16" s="145" t="s">
        <v>50</v>
      </c>
      <c r="B16" s="145"/>
      <c r="C16" s="145"/>
      <c r="D16" s="145"/>
      <c r="E16" s="145"/>
      <c r="F16" s="145"/>
      <c r="G16" s="145"/>
      <c r="H16" s="153" t="n">
        <v>2119285.33</v>
      </c>
      <c r="I16" s="153" t="n">
        <v>1521059.02</v>
      </c>
      <c r="J16" s="153" t="n">
        <v>2351270.66</v>
      </c>
      <c r="K16" s="153" t="n">
        <v>2490242.78</v>
      </c>
      <c r="L16" s="153" t="n">
        <v>1659060.83</v>
      </c>
      <c r="M16" s="153" t="n">
        <v>1521059.02</v>
      </c>
      <c r="N16" s="153" t="n">
        <v>2626152.08</v>
      </c>
      <c r="O16" s="153" t="n">
        <v>2230351.92</v>
      </c>
      <c r="P16" s="153" t="n">
        <v>1659060.83</v>
      </c>
      <c r="Q16" s="153" t="n">
        <v>3004333.34</v>
      </c>
      <c r="R16" s="153" t="n">
        <v>2351270.66</v>
      </c>
      <c r="S16" s="153" t="n">
        <v>2230351.92</v>
      </c>
      <c r="T16" s="153" t="n">
        <v>4055811.07</v>
      </c>
      <c r="U16" s="153" t="n">
        <v>2351270.66</v>
      </c>
      <c r="V16" s="153" t="n">
        <v>2230351.92</v>
      </c>
    </row>
    <row r="17" customFormat="false" ht="18.45" hidden="false" customHeight="true" outlineLevel="0" collapsed="false">
      <c r="A17" s="147" t="s">
        <v>51</v>
      </c>
      <c r="B17" s="147"/>
      <c r="C17" s="147"/>
      <c r="D17" s="147"/>
      <c r="E17" s="147"/>
      <c r="F17" s="147"/>
      <c r="G17" s="147"/>
      <c r="H17" s="148" t="n">
        <v>41660.15</v>
      </c>
      <c r="I17" s="148" t="n">
        <v>1192323.53</v>
      </c>
      <c r="J17" s="148" t="n">
        <v>824300.6</v>
      </c>
      <c r="K17" s="148" t="n">
        <v>6842.17</v>
      </c>
      <c r="L17" s="148" t="n">
        <v>4295659.86</v>
      </c>
      <c r="M17" s="148" t="n">
        <v>1192323.53</v>
      </c>
      <c r="N17" s="148" t="n">
        <v>874947.15</v>
      </c>
      <c r="O17" s="148" t="n">
        <v>1045347.08</v>
      </c>
      <c r="P17" s="148" t="n">
        <v>4295659.86</v>
      </c>
      <c r="Q17" s="148" t="n">
        <v>334286.42</v>
      </c>
      <c r="R17" s="148" t="n">
        <v>824300.6</v>
      </c>
      <c r="S17" s="148" t="n">
        <v>1045347.08</v>
      </c>
      <c r="T17" s="148" t="n">
        <v>464394.92</v>
      </c>
      <c r="U17" s="148" t="n">
        <v>824300.6</v>
      </c>
      <c r="V17" s="148" t="n">
        <v>1045347.08</v>
      </c>
    </row>
    <row r="18" customFormat="false" ht="18.45" hidden="false" customHeight="true" outlineLevel="0" collapsed="false">
      <c r="A18" s="154" t="s">
        <v>52</v>
      </c>
      <c r="B18" s="154"/>
      <c r="C18" s="154"/>
      <c r="D18" s="154"/>
      <c r="E18" s="154"/>
      <c r="F18" s="154"/>
      <c r="G18" s="154"/>
      <c r="H18" s="155" t="n">
        <f aca="false">SUM(H15:H17)</f>
        <v>4275586.17</v>
      </c>
      <c r="I18" s="155"/>
      <c r="J18" s="155"/>
      <c r="K18" s="156" t="n">
        <f aca="false">SUM(K15:K17)</f>
        <v>4977761.02</v>
      </c>
      <c r="L18" s="156"/>
      <c r="M18" s="156"/>
      <c r="N18" s="155" t="n">
        <f aca="false">SUM(N15:N17)</f>
        <v>7003882.8</v>
      </c>
      <c r="O18" s="155"/>
      <c r="P18" s="155"/>
      <c r="Q18" s="155" t="n">
        <f aca="false">SUM(Q15:Q17)</f>
        <v>6359283.52</v>
      </c>
      <c r="R18" s="155"/>
      <c r="S18" s="155"/>
      <c r="T18" s="155" t="n">
        <f aca="false">SUM(T15:T17)</f>
        <v>17359063.59</v>
      </c>
      <c r="U18" s="155"/>
      <c r="V18" s="155"/>
    </row>
    <row r="19" s="159" customFormat="true" ht="28.2" hidden="false" customHeight="true" outlineLevel="0" collapsed="false">
      <c r="A19" s="157" t="s">
        <v>41</v>
      </c>
      <c r="B19" s="158"/>
      <c r="C19" s="158"/>
      <c r="D19" s="158"/>
      <c r="E19" s="158"/>
      <c r="H19" s="160"/>
      <c r="I19" s="160"/>
      <c r="J19" s="160"/>
      <c r="K19" s="160"/>
      <c r="L19" s="161"/>
      <c r="M19" s="161"/>
      <c r="N19" s="161"/>
      <c r="O19" s="161"/>
      <c r="P19" s="161"/>
      <c r="Q19" s="161"/>
      <c r="R19" s="161"/>
      <c r="S19" s="161"/>
    </row>
    <row r="20" customFormat="false" ht="18.45" hidden="false" customHeight="true" outlineLevel="0" collapsed="false">
      <c r="A20" s="110"/>
      <c r="B20" s="111"/>
      <c r="C20" s="111"/>
      <c r="D20" s="111"/>
      <c r="E20" s="111"/>
      <c r="F20" s="111"/>
      <c r="G20" s="111"/>
      <c r="H20" s="162" t="s">
        <v>58</v>
      </c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</row>
    <row r="21" customFormat="false" ht="18.45" hidden="false" customHeight="true" outlineLevel="0" collapsed="false">
      <c r="A21" s="141" t="s">
        <v>38</v>
      </c>
      <c r="B21" s="141"/>
      <c r="C21" s="141"/>
      <c r="D21" s="141"/>
      <c r="E21" s="141"/>
      <c r="F21" s="141"/>
      <c r="G21" s="141"/>
      <c r="H21" s="142" t="n">
        <f aca="false">K21-1</f>
        <v>2020</v>
      </c>
      <c r="I21" s="142"/>
      <c r="J21" s="142"/>
      <c r="K21" s="142" t="n">
        <f aca="false">N21-1</f>
        <v>2021</v>
      </c>
      <c r="L21" s="142"/>
      <c r="M21" s="142"/>
      <c r="N21" s="142" t="n">
        <f aca="false">Q21-1</f>
        <v>2022</v>
      </c>
      <c r="O21" s="142"/>
      <c r="P21" s="142"/>
      <c r="Q21" s="142" t="n">
        <f aca="false">T21-1</f>
        <v>2023</v>
      </c>
      <c r="R21" s="142"/>
      <c r="S21" s="142"/>
      <c r="T21" s="142" t="n">
        <f aca="false">X2</f>
        <v>2024</v>
      </c>
      <c r="U21" s="142"/>
      <c r="V21" s="142"/>
    </row>
    <row r="22" customFormat="false" ht="18.45" hidden="false" customHeight="true" outlineLevel="0" collapsed="false">
      <c r="A22" s="143" t="s">
        <v>46</v>
      </c>
      <c r="B22" s="143"/>
      <c r="C22" s="143"/>
      <c r="D22" s="143"/>
      <c r="E22" s="143"/>
      <c r="F22" s="143"/>
      <c r="G22" s="143"/>
      <c r="H22" s="144" t="n">
        <v>134992.46</v>
      </c>
      <c r="I22" s="144" t="n">
        <v>373432.17</v>
      </c>
      <c r="J22" s="144" t="n">
        <v>697745.74</v>
      </c>
      <c r="K22" s="144" t="n">
        <v>648439.79</v>
      </c>
      <c r="L22" s="144" t="n">
        <v>365967.42</v>
      </c>
      <c r="M22" s="144" t="n">
        <v>373432.17</v>
      </c>
      <c r="N22" s="144" t="n">
        <v>3453464.14</v>
      </c>
      <c r="O22" s="144" t="n">
        <v>414709.37</v>
      </c>
      <c r="P22" s="144" t="n">
        <v>365967.42</v>
      </c>
      <c r="Q22" s="144" t="n">
        <v>2316321.97</v>
      </c>
      <c r="R22" s="144" t="n">
        <v>697745.74</v>
      </c>
      <c r="S22" s="144" t="n">
        <v>414709.37</v>
      </c>
      <c r="T22" s="144" t="n">
        <v>372005.67</v>
      </c>
      <c r="U22" s="144" t="n">
        <v>557211.56</v>
      </c>
      <c r="V22" s="144" t="n">
        <v>577850.16</v>
      </c>
    </row>
    <row r="23" customFormat="false" ht="18.45" hidden="false" customHeight="true" outlineLevel="0" collapsed="false">
      <c r="A23" s="145" t="s">
        <v>57</v>
      </c>
      <c r="B23" s="145"/>
      <c r="C23" s="145"/>
      <c r="D23" s="145"/>
      <c r="E23" s="145"/>
      <c r="F23" s="145"/>
      <c r="G23" s="145"/>
      <c r="H23" s="146" t="n">
        <v>2900</v>
      </c>
      <c r="I23" s="146" t="n">
        <v>12728583.2</v>
      </c>
      <c r="J23" s="146" t="n">
        <v>13240574.68</v>
      </c>
      <c r="K23" s="146" t="n">
        <v>80</v>
      </c>
      <c r="L23" s="146" t="n">
        <v>12120371.99</v>
      </c>
      <c r="M23" s="146" t="n">
        <v>12728583.2</v>
      </c>
      <c r="N23" s="146" t="n">
        <v>1500</v>
      </c>
      <c r="O23" s="146" t="n">
        <v>12941517.73</v>
      </c>
      <c r="P23" s="146" t="n">
        <v>12120371.99</v>
      </c>
      <c r="Q23" s="146" t="n">
        <v>12650</v>
      </c>
      <c r="R23" s="146" t="n">
        <v>13240574.68</v>
      </c>
      <c r="S23" s="146" t="n">
        <v>12941517.73</v>
      </c>
      <c r="T23" s="146" t="n">
        <v>68981</v>
      </c>
      <c r="U23" s="146" t="n">
        <v>13289626.9983333</v>
      </c>
      <c r="V23" s="146" t="n">
        <v>13396094.2633333</v>
      </c>
    </row>
    <row r="24" customFormat="false" ht="18.45" hidden="false" customHeight="true" outlineLevel="0" collapsed="false">
      <c r="A24" s="145" t="s">
        <v>47</v>
      </c>
      <c r="B24" s="145"/>
      <c r="C24" s="145"/>
      <c r="D24" s="145"/>
      <c r="E24" s="145"/>
      <c r="F24" s="145"/>
      <c r="G24" s="145"/>
      <c r="H24" s="146" t="n">
        <v>772685.23</v>
      </c>
      <c r="I24" s="146" t="n">
        <v>548784.99</v>
      </c>
      <c r="J24" s="146" t="n">
        <v>408005.67</v>
      </c>
      <c r="K24" s="146" t="n">
        <v>1314119.09</v>
      </c>
      <c r="L24" s="146" t="n">
        <v>536819.05</v>
      </c>
      <c r="M24" s="146" t="n">
        <v>548784.99</v>
      </c>
      <c r="N24" s="146" t="n">
        <v>1249292.81</v>
      </c>
      <c r="O24" s="146" t="n">
        <v>344975.81</v>
      </c>
      <c r="P24" s="146" t="n">
        <v>536819.05</v>
      </c>
      <c r="Q24" s="146" t="n">
        <v>981273.29</v>
      </c>
      <c r="R24" s="146" t="n">
        <v>408005.67</v>
      </c>
      <c r="S24" s="146" t="n">
        <v>344975.81</v>
      </c>
      <c r="T24" s="146" t="n">
        <v>2629441.23</v>
      </c>
      <c r="U24" s="146" t="n">
        <v>128208.386666667</v>
      </c>
      <c r="V24" s="146" t="n">
        <v>26303.7966666667</v>
      </c>
    </row>
    <row r="25" customFormat="false" ht="18.45" hidden="false" customHeight="true" outlineLevel="0" collapsed="false">
      <c r="A25" s="145" t="s">
        <v>51</v>
      </c>
      <c r="B25" s="145"/>
      <c r="C25" s="145"/>
      <c r="D25" s="145"/>
      <c r="E25" s="145"/>
      <c r="F25" s="145"/>
      <c r="G25" s="145"/>
      <c r="H25" s="148" t="n">
        <v>0</v>
      </c>
      <c r="I25" s="148" t="n">
        <v>0</v>
      </c>
      <c r="J25" s="148" t="n">
        <v>0</v>
      </c>
      <c r="K25" s="148" t="n">
        <v>0</v>
      </c>
      <c r="L25" s="148" t="n">
        <v>0</v>
      </c>
      <c r="M25" s="148" t="n">
        <v>0</v>
      </c>
      <c r="N25" s="148" t="n">
        <v>0</v>
      </c>
      <c r="O25" s="148" t="n">
        <v>0</v>
      </c>
      <c r="P25" s="148" t="n">
        <v>0</v>
      </c>
      <c r="Q25" s="148" t="n">
        <v>0</v>
      </c>
      <c r="R25" s="148" t="n">
        <v>0</v>
      </c>
      <c r="S25" s="148" t="n">
        <v>0</v>
      </c>
      <c r="T25" s="148" t="n">
        <v>0</v>
      </c>
      <c r="U25" s="148" t="n">
        <v>0</v>
      </c>
      <c r="V25" s="148" t="n">
        <v>0</v>
      </c>
    </row>
    <row r="26" customFormat="false" ht="18.45" hidden="false" customHeight="true" outlineLevel="0" collapsed="false">
      <c r="A26" s="115" t="s">
        <v>49</v>
      </c>
      <c r="B26" s="115"/>
      <c r="C26" s="115"/>
      <c r="D26" s="115"/>
      <c r="E26" s="115"/>
      <c r="F26" s="115"/>
      <c r="G26" s="115"/>
      <c r="H26" s="165" t="n">
        <f aca="false">SUM(H22:H25)</f>
        <v>910577.69</v>
      </c>
      <c r="I26" s="165"/>
      <c r="J26" s="165"/>
      <c r="K26" s="150" t="n">
        <f aca="false">SUM(K22:K25)</f>
        <v>1962638.88</v>
      </c>
      <c r="L26" s="150"/>
      <c r="M26" s="150"/>
      <c r="N26" s="151" t="n">
        <f aca="false">SUM(N22:N25)</f>
        <v>4704256.95</v>
      </c>
      <c r="O26" s="151"/>
      <c r="P26" s="151"/>
      <c r="Q26" s="150" t="n">
        <f aca="false">SUM(Q22:Q25)</f>
        <v>3310245.26</v>
      </c>
      <c r="R26" s="150"/>
      <c r="S26" s="150"/>
      <c r="T26" s="150" t="n">
        <f aca="false">SUM(T22:T25)</f>
        <v>3070427.9</v>
      </c>
      <c r="U26" s="150"/>
      <c r="V26" s="150"/>
    </row>
    <row r="27" customFormat="false" ht="18.45" hidden="false" customHeight="true" outlineLevel="0" collapsed="false">
      <c r="A27" s="163" t="s">
        <v>50</v>
      </c>
      <c r="B27" s="163"/>
      <c r="C27" s="163"/>
      <c r="D27" s="163"/>
      <c r="E27" s="163"/>
      <c r="F27" s="163"/>
      <c r="G27" s="163"/>
      <c r="H27" s="153" t="n">
        <v>588948.63</v>
      </c>
      <c r="I27" s="153"/>
      <c r="J27" s="153"/>
      <c r="K27" s="153" t="n">
        <v>306059.66</v>
      </c>
      <c r="L27" s="153" t="n">
        <v>10122961.63</v>
      </c>
      <c r="M27" s="153" t="n">
        <v>6628334.56</v>
      </c>
      <c r="N27" s="153" t="n">
        <v>1204096.28</v>
      </c>
      <c r="O27" s="153" t="n">
        <v>6248838.15</v>
      </c>
      <c r="P27" s="153" t="n">
        <v>10122961.63</v>
      </c>
      <c r="Q27" s="153" t="n">
        <v>2503400.16</v>
      </c>
      <c r="R27" s="153" t="n">
        <v>6834216</v>
      </c>
      <c r="S27" s="153" t="n">
        <v>6248838.15</v>
      </c>
      <c r="T27" s="153" t="n">
        <v>4490795.03</v>
      </c>
      <c r="U27" s="153" t="n">
        <v>6001218.28833333</v>
      </c>
      <c r="V27" s="153" t="n">
        <v>5811470.08333333</v>
      </c>
    </row>
    <row r="28" customFormat="false" ht="18.45" hidden="false" customHeight="true" outlineLevel="0" collapsed="false">
      <c r="A28" s="164" t="s">
        <v>51</v>
      </c>
      <c r="B28" s="164"/>
      <c r="C28" s="164"/>
      <c r="D28" s="164"/>
      <c r="E28" s="164"/>
      <c r="F28" s="164"/>
      <c r="G28" s="164"/>
      <c r="H28" s="148" t="n">
        <v>484706.92</v>
      </c>
      <c r="I28" s="148" t="n">
        <v>0</v>
      </c>
      <c r="J28" s="148" t="n">
        <v>0</v>
      </c>
      <c r="K28" s="148" t="n">
        <v>1110145.12</v>
      </c>
      <c r="L28" s="148" t="n">
        <v>0</v>
      </c>
      <c r="M28" s="148" t="n">
        <v>0</v>
      </c>
      <c r="N28" s="148" t="n">
        <v>405908.72</v>
      </c>
      <c r="O28" s="148" t="n">
        <v>0</v>
      </c>
      <c r="P28" s="148" t="n">
        <v>0</v>
      </c>
      <c r="Q28" s="148" t="n">
        <v>683917.66</v>
      </c>
      <c r="R28" s="148" t="n">
        <v>0</v>
      </c>
      <c r="S28" s="148" t="n">
        <v>0</v>
      </c>
      <c r="T28" s="148" t="n">
        <v>1248030.56</v>
      </c>
      <c r="U28" s="148" t="n">
        <v>0</v>
      </c>
      <c r="V28" s="148" t="n">
        <v>0</v>
      </c>
    </row>
    <row r="29" customFormat="false" ht="18.45" hidden="false" customHeight="true" outlineLevel="0" collapsed="false">
      <c r="A29" s="166" t="s">
        <v>52</v>
      </c>
      <c r="B29" s="166"/>
      <c r="C29" s="166"/>
      <c r="D29" s="166"/>
      <c r="E29" s="166"/>
      <c r="F29" s="166"/>
      <c r="G29" s="166"/>
      <c r="H29" s="167" t="n">
        <f aca="false">SUM(H26:H28)</f>
        <v>1984233.24</v>
      </c>
      <c r="I29" s="167"/>
      <c r="J29" s="167"/>
      <c r="K29" s="155" t="n">
        <f aca="false">SUM(K26:K28)</f>
        <v>3378843.66</v>
      </c>
      <c r="L29" s="155"/>
      <c r="M29" s="155"/>
      <c r="N29" s="156" t="n">
        <f aca="false">SUM(N26:N28)</f>
        <v>6314261.95</v>
      </c>
      <c r="O29" s="156"/>
      <c r="P29" s="156"/>
      <c r="Q29" s="155" t="n">
        <f aca="false">SUM(Q26:Q28)</f>
        <v>6497563.08</v>
      </c>
      <c r="R29" s="155"/>
      <c r="S29" s="155"/>
      <c r="T29" s="155" t="n">
        <f aca="false">SUM(T26:T28)</f>
        <v>8809253.49</v>
      </c>
      <c r="U29" s="155"/>
      <c r="V29" s="155"/>
    </row>
    <row r="30" customFormat="false" ht="16.95" hidden="false" customHeight="true" outlineLevel="0" collapsed="false">
      <c r="A30" s="110" t="s">
        <v>41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</row>
    <row r="31" customFormat="false" ht="16.95" hidden="false" customHeight="true" outlineLevel="0" collapsed="false"/>
  </sheetData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</mergeCells>
  <printOptions headings="false" gridLines="false" gridLinesSet="true" horizontalCentered="false" verticalCentered="false"/>
  <pageMargins left="0.354166666666667" right="0.354166666666667" top="0.354166666666667" bottom="0.354166666666667" header="0.511805555555555" footer="0.118055555555556"/>
  <pageSetup paperSize="8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A1" activeCellId="0" sqref="A1"/>
    </sheetView>
  </sheetViews>
  <sheetFormatPr defaultColWidth="10.55078125" defaultRowHeight="13.2" zeroHeight="false" outlineLevelRow="0" outlineLevelCol="0"/>
  <cols>
    <col collapsed="false" customWidth="true" hidden="false" outlineLevel="0" max="1" min="1" style="0" width="16.56"/>
    <col collapsed="false" customWidth="true" hidden="false" outlineLevel="0" max="4" min="2" style="0" width="5.33"/>
    <col collapsed="false" customWidth="true" hidden="false" outlineLevel="0" max="9" min="5" style="0" width="19.33"/>
  </cols>
  <sheetData>
    <row r="1" customFormat="false" ht="13.2" hidden="false" customHeight="true" outlineLevel="0" collapsed="false">
      <c r="A1" s="168" t="str">
        <f aca="false">Coordonnées!A1</f>
        <v>Synthèse des Comptes</v>
      </c>
      <c r="B1" s="168"/>
      <c r="C1" s="168"/>
      <c r="D1" s="168"/>
      <c r="E1" s="101" t="str">
        <f aca="false">Coordonnées!G1</f>
        <v>Administration communale de Fleron</v>
      </c>
      <c r="F1" s="101"/>
      <c r="G1" s="101"/>
      <c r="H1" s="101"/>
      <c r="I1" s="9" t="str">
        <f aca="false">Coordonnées!$U$1</f>
        <v>Code INS</v>
      </c>
      <c r="J1" s="10" t="n">
        <f aca="false">Coordonnées!$V$1</f>
        <v>62038</v>
      </c>
    </row>
    <row r="2" customFormat="false" ht="16.2" hidden="false" customHeight="true" outlineLevel="0" collapsed="false">
      <c r="A2" s="168"/>
      <c r="B2" s="168"/>
      <c r="C2" s="168"/>
      <c r="D2" s="168"/>
      <c r="E2" s="101"/>
      <c r="F2" s="101"/>
      <c r="G2" s="101"/>
      <c r="H2" s="101"/>
      <c r="I2" s="12" t="str">
        <f aca="false">Coordonnées!$U$2</f>
        <v>Exercice:</v>
      </c>
      <c r="J2" s="13" t="n">
        <f aca="false">Coordonnées!$V$2</f>
        <v>2024</v>
      </c>
    </row>
    <row r="3" s="159" customFormat="true" ht="27" hidden="false" customHeight="true" outlineLevel="0" collapsed="false">
      <c r="A3" s="169" t="str">
        <f aca="false">Coordonnées!A3</f>
        <v>Modèle officiel généré par l'application eComptes © SPW Intérieur et Action Sociale</v>
      </c>
      <c r="B3" s="170"/>
      <c r="C3" s="170"/>
      <c r="D3" s="170"/>
      <c r="E3" s="170"/>
      <c r="F3" s="171"/>
      <c r="G3" s="171"/>
      <c r="H3" s="172"/>
      <c r="I3" s="173" t="str">
        <f aca="false">Coordonnées!$U$3</f>
        <v>Version:</v>
      </c>
      <c r="J3" s="171" t="n">
        <f aca="false">Coordonnées!$V$3</f>
        <v>2</v>
      </c>
    </row>
    <row r="4" customFormat="false" ht="16.2" hidden="false" customHeight="true" outlineLevel="0" collapsed="false">
      <c r="A4" s="174"/>
      <c r="B4" s="15"/>
      <c r="C4" s="15"/>
      <c r="D4" s="15"/>
      <c r="E4" s="175" t="s">
        <v>59</v>
      </c>
      <c r="F4" s="175"/>
      <c r="G4" s="175"/>
      <c r="H4" s="175"/>
      <c r="I4" s="175"/>
    </row>
    <row r="5" customFormat="false" ht="17.7" hidden="false" customHeight="true" outlineLevel="0" collapsed="false">
      <c r="A5" s="105"/>
      <c r="E5" s="176" t="s">
        <v>60</v>
      </c>
      <c r="F5" s="176"/>
      <c r="G5" s="176"/>
      <c r="H5" s="176"/>
      <c r="I5" s="176"/>
    </row>
    <row r="6" customFormat="false" ht="17.7" hidden="false" customHeight="true" outlineLevel="0" collapsed="false">
      <c r="A6" s="105"/>
      <c r="E6" s="177" t="str">
        <f aca="false">Coordonnées!$J$27</f>
        <v>Compte</v>
      </c>
      <c r="F6" s="177" t="str">
        <f aca="false">Coordonnées!$J$27</f>
        <v>Compte</v>
      </c>
      <c r="G6" s="177" t="str">
        <f aca="false">Coordonnées!$J$27</f>
        <v>Compte</v>
      </c>
      <c r="H6" s="177" t="str">
        <f aca="false">Coordonnées!$J$27</f>
        <v>Compte</v>
      </c>
      <c r="I6" s="177" t="str">
        <f aca="false">Coordonnées!$J$27</f>
        <v>Compte</v>
      </c>
    </row>
    <row r="7" customFormat="false" ht="17.7" hidden="false" customHeight="true" outlineLevel="0" collapsed="false">
      <c r="A7" s="105"/>
      <c r="E7" s="178" t="n">
        <f aca="false">F7-1</f>
        <v>2020</v>
      </c>
      <c r="F7" s="178" t="n">
        <f aca="false">G7-1</f>
        <v>2021</v>
      </c>
      <c r="G7" s="178" t="n">
        <f aca="false">H7-1</f>
        <v>2022</v>
      </c>
      <c r="H7" s="178" t="n">
        <f aca="false">I7-1</f>
        <v>2023</v>
      </c>
      <c r="I7" s="178" t="n">
        <f aca="false">J2</f>
        <v>2024</v>
      </c>
    </row>
    <row r="8" customFormat="false" ht="30" hidden="false" customHeight="true" outlineLevel="0" collapsed="false">
      <c r="A8" s="179" t="s">
        <v>61</v>
      </c>
      <c r="B8" s="179"/>
      <c r="C8" s="179"/>
      <c r="D8" s="179"/>
      <c r="E8" s="180" t="n">
        <v>1225709.35</v>
      </c>
      <c r="F8" s="180" t="n">
        <v>982287.32</v>
      </c>
      <c r="G8" s="180" t="n">
        <v>1565742.09</v>
      </c>
      <c r="H8" s="180" t="n">
        <v>1071075.69</v>
      </c>
      <c r="I8" s="180" t="n">
        <v>523803.96</v>
      </c>
    </row>
    <row r="9" customFormat="false" ht="30" hidden="false" customHeight="true" outlineLevel="0" collapsed="false">
      <c r="A9" s="181" t="s">
        <v>62</v>
      </c>
      <c r="B9" s="181"/>
      <c r="C9" s="181"/>
      <c r="D9" s="181"/>
      <c r="E9" s="180" t="n">
        <v>3058956.25</v>
      </c>
      <c r="F9" s="180" t="n">
        <v>3160426.23</v>
      </c>
      <c r="G9" s="180" t="n">
        <v>4343348.21</v>
      </c>
      <c r="H9" s="180" t="n">
        <v>3870182.88</v>
      </c>
      <c r="I9" s="180" t="n">
        <v>5140623.82</v>
      </c>
    </row>
    <row r="10" customFormat="false" ht="30" hidden="false" customHeight="true" outlineLevel="0" collapsed="false">
      <c r="A10" s="181" t="s">
        <v>63</v>
      </c>
      <c r="B10" s="181"/>
      <c r="C10" s="181"/>
      <c r="D10" s="181"/>
      <c r="E10" s="180" t="n">
        <v>2741337.39</v>
      </c>
      <c r="F10" s="180" t="n">
        <v>2762211.14</v>
      </c>
      <c r="G10" s="180" t="n">
        <v>2773230.52</v>
      </c>
      <c r="H10" s="180" t="n">
        <v>3219634.5</v>
      </c>
      <c r="I10" s="180" t="n">
        <v>3358475</v>
      </c>
    </row>
    <row r="11" customFormat="false" ht="30" hidden="false" customHeight="true" outlineLevel="0" collapsed="false">
      <c r="A11" s="181" t="s">
        <v>64</v>
      </c>
      <c r="B11" s="181"/>
      <c r="C11" s="181"/>
      <c r="D11" s="181"/>
      <c r="E11" s="180" t="n">
        <v>2678618.92</v>
      </c>
      <c r="F11" s="180" t="n">
        <v>2599610.46</v>
      </c>
      <c r="G11" s="180" t="n">
        <v>2973540.06</v>
      </c>
      <c r="H11" s="180" t="n">
        <v>2914853.89</v>
      </c>
      <c r="I11" s="180" t="n">
        <v>3130767.69</v>
      </c>
    </row>
    <row r="12" customFormat="false" ht="30" hidden="false" customHeight="true" outlineLevel="0" collapsed="false">
      <c r="A12" s="181" t="s">
        <v>65</v>
      </c>
      <c r="B12" s="181"/>
      <c r="C12" s="181"/>
      <c r="D12" s="181"/>
      <c r="E12" s="180" t="n">
        <v>513331.48</v>
      </c>
      <c r="F12" s="180" t="n">
        <v>168482.92</v>
      </c>
      <c r="G12" s="180" t="n">
        <v>184768.12</v>
      </c>
      <c r="H12" s="180" t="n">
        <v>196803.08</v>
      </c>
      <c r="I12" s="180" t="n">
        <v>200062.9</v>
      </c>
    </row>
    <row r="13" customFormat="false" ht="30" hidden="false" customHeight="true" outlineLevel="0" collapsed="false">
      <c r="A13" s="181" t="s">
        <v>66</v>
      </c>
      <c r="B13" s="181"/>
      <c r="C13" s="181"/>
      <c r="D13" s="181"/>
      <c r="E13" s="180" t="n">
        <v>0</v>
      </c>
      <c r="F13" s="180" t="n">
        <v>0</v>
      </c>
      <c r="G13" s="180" t="n">
        <v>0</v>
      </c>
      <c r="H13" s="180" t="n">
        <v>0</v>
      </c>
      <c r="I13" s="180" t="n">
        <v>0</v>
      </c>
    </row>
    <row r="14" customFormat="false" ht="30" hidden="false" customHeight="true" outlineLevel="0" collapsed="false">
      <c r="A14" s="181" t="s">
        <v>67</v>
      </c>
      <c r="B14" s="181"/>
      <c r="C14" s="181"/>
      <c r="D14" s="181"/>
      <c r="E14" s="180" t="n">
        <v>1897152.26</v>
      </c>
      <c r="F14" s="180" t="n">
        <v>2142302.33</v>
      </c>
      <c r="G14" s="180" t="n">
        <v>2317821.48</v>
      </c>
      <c r="H14" s="180" t="n">
        <v>2325050.38</v>
      </c>
      <c r="I14" s="180" t="n">
        <v>2345369.7</v>
      </c>
    </row>
    <row r="15" customFormat="false" ht="30" hidden="false" customHeight="true" outlineLevel="0" collapsed="false">
      <c r="A15" s="181" t="s">
        <v>68</v>
      </c>
      <c r="B15" s="181"/>
      <c r="C15" s="181"/>
      <c r="D15" s="181"/>
      <c r="E15" s="180" t="n">
        <v>1774856.31</v>
      </c>
      <c r="F15" s="180" t="n">
        <v>1898624.34</v>
      </c>
      <c r="G15" s="180" t="n">
        <v>2080766.13</v>
      </c>
      <c r="H15" s="180" t="n">
        <v>1950663.09</v>
      </c>
      <c r="I15" s="180" t="n">
        <v>2125992.36</v>
      </c>
    </row>
    <row r="16" customFormat="false" ht="30" hidden="false" customHeight="true" outlineLevel="0" collapsed="false">
      <c r="A16" s="182" t="s">
        <v>69</v>
      </c>
      <c r="B16" s="182"/>
      <c r="C16" s="182"/>
      <c r="D16" s="182"/>
      <c r="E16" s="180" t="n">
        <v>0</v>
      </c>
      <c r="F16" s="180" t="n">
        <v>0</v>
      </c>
      <c r="G16" s="180" t="n">
        <v>0</v>
      </c>
      <c r="H16" s="180" t="n">
        <v>0</v>
      </c>
      <c r="I16" s="180" t="n">
        <v>0</v>
      </c>
    </row>
    <row r="17" customFormat="false" ht="30" hidden="false" customHeight="true" outlineLevel="0" collapsed="false">
      <c r="A17" s="181" t="s">
        <v>70</v>
      </c>
      <c r="B17" s="181"/>
      <c r="C17" s="181"/>
      <c r="D17" s="181"/>
      <c r="E17" s="180" t="n">
        <v>77846.38</v>
      </c>
      <c r="F17" s="180" t="n">
        <v>75146.8</v>
      </c>
      <c r="G17" s="180" t="n">
        <v>76981.89</v>
      </c>
      <c r="H17" s="180" t="n">
        <v>79176.73</v>
      </c>
      <c r="I17" s="180" t="n">
        <v>88196.81</v>
      </c>
    </row>
    <row r="18" customFormat="false" ht="30" hidden="false" customHeight="true" outlineLevel="0" collapsed="false">
      <c r="A18" s="181" t="s">
        <v>71</v>
      </c>
      <c r="B18" s="181"/>
      <c r="C18" s="181"/>
      <c r="D18" s="181"/>
      <c r="E18" s="180" t="n">
        <v>2922539.76</v>
      </c>
      <c r="F18" s="180" t="n">
        <v>2896390.68</v>
      </c>
      <c r="G18" s="180" t="n">
        <v>3192909</v>
      </c>
      <c r="H18" s="180" t="n">
        <v>3605377.63</v>
      </c>
      <c r="I18" s="180" t="n">
        <v>3819741.44</v>
      </c>
    </row>
    <row r="19" customFormat="false" ht="30" hidden="false" customHeight="true" outlineLevel="0" collapsed="false">
      <c r="A19" s="182" t="s">
        <v>72</v>
      </c>
      <c r="B19" s="182"/>
      <c r="C19" s="182"/>
      <c r="D19" s="182"/>
      <c r="E19" s="180" t="n">
        <v>1719763.57</v>
      </c>
      <c r="F19" s="180" t="n">
        <v>1722976.25</v>
      </c>
      <c r="G19" s="180" t="n">
        <v>1769057.58</v>
      </c>
      <c r="H19" s="180" t="n">
        <v>1694700.02</v>
      </c>
      <c r="I19" s="180" t="n">
        <v>1679830.53</v>
      </c>
    </row>
    <row r="20" customFormat="false" ht="30" hidden="false" customHeight="true" outlineLevel="0" collapsed="false">
      <c r="A20" s="181" t="s">
        <v>73</v>
      </c>
      <c r="B20" s="181"/>
      <c r="C20" s="181"/>
      <c r="D20" s="181"/>
      <c r="E20" s="180" t="n">
        <v>0</v>
      </c>
      <c r="F20" s="180" t="n">
        <v>0</v>
      </c>
      <c r="G20" s="180" t="n">
        <v>0</v>
      </c>
      <c r="H20" s="180" t="n">
        <v>0</v>
      </c>
      <c r="I20" s="180" t="n">
        <v>0</v>
      </c>
    </row>
    <row r="21" customFormat="false" ht="30" hidden="false" customHeight="true" outlineLevel="0" collapsed="false">
      <c r="A21" s="183" t="s">
        <v>74</v>
      </c>
      <c r="B21" s="183"/>
      <c r="C21" s="183"/>
      <c r="D21" s="183"/>
      <c r="E21" s="180" t="n">
        <v>527312.85</v>
      </c>
      <c r="F21" s="180" t="n">
        <v>554014.27</v>
      </c>
      <c r="G21" s="180" t="n">
        <v>710130.41</v>
      </c>
      <c r="H21" s="180" t="n">
        <v>712003.61</v>
      </c>
      <c r="I21" s="180" t="n">
        <v>831930.5</v>
      </c>
    </row>
  </sheetData>
  <mergeCells count="18">
    <mergeCell ref="A1:D2"/>
    <mergeCell ref="E1:H2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</mergeCells>
  <printOptions headings="false" gridLines="false" gridLinesSet="true" horizontalCentered="false" verticalCentered="false"/>
  <pageMargins left="0.354166666666667" right="0.354166666666667" top="0.354166666666667" bottom="0.354166666666667" header="0.511805555555555" footer="0.118055555555556"/>
  <pageSetup paperSize="8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5078125" defaultRowHeight="13.2" zeroHeight="false" outlineLevelRow="0" outlineLevelCol="0"/>
  <cols>
    <col collapsed="false" customWidth="true" hidden="false" outlineLevel="0" max="1" min="1" style="0" width="16.56"/>
    <col collapsed="false" customWidth="true" hidden="false" outlineLevel="0" max="4" min="2" style="0" width="5.33"/>
    <col collapsed="false" customWidth="true" hidden="false" outlineLevel="0" max="9" min="5" style="0" width="19.33"/>
  </cols>
  <sheetData>
    <row r="1" customFormat="false" ht="13.2" hidden="false" customHeight="true" outlineLevel="0" collapsed="false">
      <c r="A1" s="168" t="str">
        <f aca="false">Coordonnées!A1</f>
        <v>Synthèse des Comptes</v>
      </c>
      <c r="B1" s="168"/>
      <c r="C1" s="168"/>
      <c r="D1" s="168"/>
      <c r="E1" s="101" t="str">
        <f aca="false">Coordonnées!G1</f>
        <v>Administration communale de Fleron</v>
      </c>
      <c r="F1" s="101"/>
      <c r="G1" s="101"/>
      <c r="H1" s="101"/>
      <c r="I1" s="9" t="str">
        <f aca="false">Coordonnées!$U$1</f>
        <v>Code INS</v>
      </c>
      <c r="J1" s="10" t="n">
        <f aca="false">Coordonnées!$V$1</f>
        <v>62038</v>
      </c>
    </row>
    <row r="2" customFormat="false" ht="16.2" hidden="false" customHeight="true" outlineLevel="0" collapsed="false">
      <c r="A2" s="168"/>
      <c r="B2" s="168"/>
      <c r="C2" s="168"/>
      <c r="D2" s="168"/>
      <c r="E2" s="101"/>
      <c r="F2" s="101"/>
      <c r="G2" s="101"/>
      <c r="H2" s="101"/>
      <c r="I2" s="12" t="str">
        <f aca="false">Coordonnées!$U$2</f>
        <v>Exercice:</v>
      </c>
      <c r="J2" s="13" t="n">
        <f aca="false">Coordonnées!$V$2</f>
        <v>2024</v>
      </c>
    </row>
    <row r="3" s="159" customFormat="true" ht="27" hidden="false" customHeight="true" outlineLevel="0" collapsed="false">
      <c r="A3" s="169" t="str">
        <f aca="false">Coordonnées!A3</f>
        <v>Modèle officiel généré par l'application eComptes © SPW Intérieur et Action Sociale</v>
      </c>
      <c r="B3" s="170"/>
      <c r="C3" s="170"/>
      <c r="D3" s="170"/>
      <c r="E3" s="170"/>
      <c r="F3" s="171"/>
      <c r="G3" s="171"/>
      <c r="H3" s="172"/>
      <c r="I3" s="173" t="str">
        <f aca="false">Coordonnées!$U$3</f>
        <v>Version:</v>
      </c>
      <c r="J3" s="184" t="n">
        <f aca="false">Coordonnées!$V$3</f>
        <v>2</v>
      </c>
    </row>
    <row r="4" customFormat="false" ht="16.2" hidden="false" customHeight="true" outlineLevel="0" collapsed="false">
      <c r="A4" s="174"/>
      <c r="B4" s="15"/>
      <c r="C4" s="15"/>
      <c r="D4" s="15"/>
      <c r="E4" s="175" t="s">
        <v>59</v>
      </c>
      <c r="F4" s="175"/>
      <c r="G4" s="175"/>
      <c r="H4" s="175"/>
      <c r="I4" s="175"/>
    </row>
    <row r="5" customFormat="false" ht="17.7" hidden="false" customHeight="true" outlineLevel="0" collapsed="false">
      <c r="A5" s="105"/>
      <c r="E5" s="185" t="s">
        <v>75</v>
      </c>
      <c r="F5" s="185"/>
      <c r="G5" s="185"/>
      <c r="H5" s="185"/>
      <c r="I5" s="185"/>
    </row>
    <row r="6" customFormat="false" ht="17.7" hidden="false" customHeight="true" outlineLevel="0" collapsed="false">
      <c r="A6" s="105"/>
      <c r="E6" s="177" t="str">
        <f aca="false">Coordonnées!$J$27</f>
        <v>Compte</v>
      </c>
      <c r="F6" s="177" t="str">
        <f aca="false">Coordonnées!$J$27</f>
        <v>Compte</v>
      </c>
      <c r="G6" s="177" t="str">
        <f aca="false">Coordonnées!$J$27</f>
        <v>Compte</v>
      </c>
      <c r="H6" s="177" t="str">
        <f aca="false">Coordonnées!$J$27</f>
        <v>Compte</v>
      </c>
      <c r="I6" s="177" t="str">
        <f aca="false">Coordonnées!$J$27</f>
        <v>Compte</v>
      </c>
    </row>
    <row r="7" customFormat="false" ht="17.7" hidden="false" customHeight="true" outlineLevel="0" collapsed="false">
      <c r="A7" s="105"/>
      <c r="E7" s="178" t="n">
        <f aca="false">F7-1</f>
        <v>2020</v>
      </c>
      <c r="F7" s="178" t="n">
        <f aca="false">G7-1</f>
        <v>2021</v>
      </c>
      <c r="G7" s="178" t="n">
        <f aca="false">H7-1</f>
        <v>2022</v>
      </c>
      <c r="H7" s="178" t="n">
        <f aca="false">I7-1</f>
        <v>2023</v>
      </c>
      <c r="I7" s="178" t="n">
        <f aca="false">J2</f>
        <v>2024</v>
      </c>
    </row>
    <row r="8" customFormat="false" ht="30" hidden="false" customHeight="true" outlineLevel="0" collapsed="false">
      <c r="A8" s="179" t="s">
        <v>61</v>
      </c>
      <c r="B8" s="179"/>
      <c r="C8" s="179"/>
      <c r="D8" s="179"/>
      <c r="E8" s="180" t="n">
        <v>14761552.91</v>
      </c>
      <c r="F8" s="180" t="n">
        <v>14617528.27</v>
      </c>
      <c r="G8" s="180" t="n">
        <v>18830685.19</v>
      </c>
      <c r="H8" s="180" t="n">
        <v>20348352.78</v>
      </c>
      <c r="I8" s="180" t="n">
        <v>19862485.16</v>
      </c>
    </row>
    <row r="9" customFormat="false" ht="30" hidden="false" customHeight="true" outlineLevel="0" collapsed="false">
      <c r="A9" s="181" t="s">
        <v>62</v>
      </c>
      <c r="B9" s="181"/>
      <c r="C9" s="181"/>
      <c r="D9" s="181"/>
      <c r="E9" s="180" t="n">
        <v>426999.56</v>
      </c>
      <c r="F9" s="180" t="n">
        <v>454382.23</v>
      </c>
      <c r="G9" s="180" t="n">
        <v>129016</v>
      </c>
      <c r="H9" s="180" t="n">
        <v>143186.42</v>
      </c>
      <c r="I9" s="180" t="n">
        <v>171145.48</v>
      </c>
    </row>
    <row r="10" customFormat="false" ht="30" hidden="false" customHeight="true" outlineLevel="0" collapsed="false">
      <c r="A10" s="181" t="s">
        <v>63</v>
      </c>
      <c r="B10" s="181"/>
      <c r="C10" s="181"/>
      <c r="D10" s="181"/>
      <c r="E10" s="180" t="n">
        <v>19477.97</v>
      </c>
      <c r="F10" s="180" t="n">
        <v>0</v>
      </c>
      <c r="G10" s="180" t="n">
        <v>0</v>
      </c>
      <c r="H10" s="180" t="n">
        <v>0</v>
      </c>
      <c r="I10" s="180" t="n">
        <v>0</v>
      </c>
    </row>
    <row r="11" customFormat="false" ht="30" hidden="false" customHeight="true" outlineLevel="0" collapsed="false">
      <c r="A11" s="181" t="s">
        <v>64</v>
      </c>
      <c r="B11" s="181"/>
      <c r="C11" s="181"/>
      <c r="D11" s="181"/>
      <c r="E11" s="180" t="n">
        <v>415657.16</v>
      </c>
      <c r="F11" s="180" t="n">
        <v>393404.64</v>
      </c>
      <c r="G11" s="180" t="n">
        <v>165954.82</v>
      </c>
      <c r="H11" s="180" t="n">
        <v>113181.94</v>
      </c>
      <c r="I11" s="180" t="n">
        <v>97439.08</v>
      </c>
    </row>
    <row r="12" customFormat="false" ht="30" hidden="false" customHeight="true" outlineLevel="0" collapsed="false">
      <c r="A12" s="181" t="s">
        <v>65</v>
      </c>
      <c r="B12" s="181"/>
      <c r="C12" s="181"/>
      <c r="D12" s="181"/>
      <c r="E12" s="180" t="n">
        <v>776624.84</v>
      </c>
      <c r="F12" s="180" t="n">
        <v>421567.96</v>
      </c>
      <c r="G12" s="180" t="n">
        <v>433124.82</v>
      </c>
      <c r="H12" s="180" t="n">
        <v>639018.38</v>
      </c>
      <c r="I12" s="180" t="n">
        <v>1821772.02</v>
      </c>
    </row>
    <row r="13" customFormat="false" ht="30" hidden="false" customHeight="true" outlineLevel="0" collapsed="false">
      <c r="A13" s="181" t="s">
        <v>66</v>
      </c>
      <c r="B13" s="181"/>
      <c r="C13" s="181"/>
      <c r="D13" s="181"/>
      <c r="E13" s="180" t="n">
        <v>0</v>
      </c>
      <c r="F13" s="180" t="n">
        <v>0</v>
      </c>
      <c r="G13" s="180" t="n">
        <v>0</v>
      </c>
      <c r="H13" s="180" t="n">
        <v>0</v>
      </c>
      <c r="I13" s="180" t="n">
        <v>0</v>
      </c>
    </row>
    <row r="14" customFormat="false" ht="30" hidden="false" customHeight="true" outlineLevel="0" collapsed="false">
      <c r="A14" s="181" t="s">
        <v>67</v>
      </c>
      <c r="B14" s="181"/>
      <c r="C14" s="181"/>
      <c r="D14" s="181"/>
      <c r="E14" s="180" t="n">
        <v>1103545.48</v>
      </c>
      <c r="F14" s="180" t="n">
        <v>1107600.4</v>
      </c>
      <c r="G14" s="180" t="n">
        <v>840572.88</v>
      </c>
      <c r="H14" s="180" t="n">
        <v>904672.98</v>
      </c>
      <c r="I14" s="180" t="n">
        <v>897639.41</v>
      </c>
    </row>
    <row r="15" customFormat="false" ht="30" hidden="false" customHeight="true" outlineLevel="0" collapsed="false">
      <c r="A15" s="181" t="s">
        <v>68</v>
      </c>
      <c r="B15" s="181"/>
      <c r="C15" s="181"/>
      <c r="D15" s="181"/>
      <c r="E15" s="180" t="n">
        <v>242014.38</v>
      </c>
      <c r="F15" s="180" t="n">
        <v>297051.9</v>
      </c>
      <c r="G15" s="180" t="n">
        <v>149348.83</v>
      </c>
      <c r="H15" s="180" t="n">
        <v>175206.15</v>
      </c>
      <c r="I15" s="180" t="n">
        <v>221850.95</v>
      </c>
    </row>
    <row r="16" customFormat="false" ht="30" hidden="false" customHeight="true" outlineLevel="0" collapsed="false">
      <c r="A16" s="182" t="s">
        <v>69</v>
      </c>
      <c r="B16" s="182"/>
      <c r="C16" s="182"/>
      <c r="D16" s="182"/>
      <c r="E16" s="180" t="n">
        <v>0</v>
      </c>
      <c r="F16" s="180" t="n">
        <v>0</v>
      </c>
      <c r="G16" s="180" t="n">
        <v>0</v>
      </c>
      <c r="H16" s="180" t="n">
        <v>0</v>
      </c>
      <c r="I16" s="180" t="n">
        <v>0</v>
      </c>
    </row>
    <row r="17" customFormat="false" ht="30" hidden="false" customHeight="true" outlineLevel="0" collapsed="false">
      <c r="A17" s="181" t="s">
        <v>70</v>
      </c>
      <c r="B17" s="181"/>
      <c r="C17" s="181"/>
      <c r="D17" s="181"/>
      <c r="E17" s="180" t="n">
        <v>0</v>
      </c>
      <c r="F17" s="180" t="n">
        <v>0</v>
      </c>
      <c r="G17" s="180" t="n">
        <v>0</v>
      </c>
      <c r="H17" s="180" t="n">
        <v>0</v>
      </c>
      <c r="I17" s="180" t="n">
        <v>0</v>
      </c>
    </row>
    <row r="18" customFormat="false" ht="30" hidden="false" customHeight="true" outlineLevel="0" collapsed="false">
      <c r="A18" s="181" t="s">
        <v>71</v>
      </c>
      <c r="B18" s="181"/>
      <c r="C18" s="181"/>
      <c r="D18" s="181"/>
      <c r="E18" s="180" t="n">
        <v>688516.87</v>
      </c>
      <c r="F18" s="180" t="n">
        <v>635525.23</v>
      </c>
      <c r="G18" s="180" t="n">
        <v>407573.89</v>
      </c>
      <c r="H18" s="180" t="n">
        <v>452219.62</v>
      </c>
      <c r="I18" s="180" t="n">
        <v>415610.07</v>
      </c>
    </row>
    <row r="19" customFormat="false" ht="30" hidden="false" customHeight="true" outlineLevel="0" collapsed="false">
      <c r="A19" s="182" t="s">
        <v>72</v>
      </c>
      <c r="B19" s="182"/>
      <c r="C19" s="182"/>
      <c r="D19" s="182"/>
      <c r="E19" s="180" t="n">
        <v>189984.07</v>
      </c>
      <c r="F19" s="180" t="n">
        <v>231085.3</v>
      </c>
      <c r="G19" s="180" t="n">
        <v>133676.36</v>
      </c>
      <c r="H19" s="180" t="n">
        <v>164677.6</v>
      </c>
      <c r="I19" s="180" t="n">
        <v>116394.44</v>
      </c>
    </row>
    <row r="20" customFormat="false" ht="30" hidden="false" customHeight="true" outlineLevel="0" collapsed="false">
      <c r="A20" s="181" t="s">
        <v>73</v>
      </c>
      <c r="B20" s="181"/>
      <c r="C20" s="181"/>
      <c r="D20" s="181"/>
      <c r="E20" s="180" t="n">
        <v>0</v>
      </c>
      <c r="F20" s="180" t="n">
        <v>0</v>
      </c>
      <c r="G20" s="180" t="n">
        <v>0</v>
      </c>
      <c r="H20" s="180" t="n">
        <v>0</v>
      </c>
      <c r="I20" s="180" t="n">
        <v>0</v>
      </c>
    </row>
    <row r="21" customFormat="false" ht="30" hidden="false" customHeight="true" outlineLevel="0" collapsed="false">
      <c r="A21" s="183" t="s">
        <v>74</v>
      </c>
      <c r="B21" s="183"/>
      <c r="C21" s="183"/>
      <c r="D21" s="183"/>
      <c r="E21" s="180" t="n">
        <v>168739.39</v>
      </c>
      <c r="F21" s="180" t="n">
        <v>171409.59</v>
      </c>
      <c r="G21" s="180" t="n">
        <v>35000</v>
      </c>
      <c r="H21" s="180" t="n">
        <v>29872.69</v>
      </c>
      <c r="I21" s="180" t="n">
        <v>34500</v>
      </c>
    </row>
  </sheetData>
  <mergeCells count="18">
    <mergeCell ref="A1:D2"/>
    <mergeCell ref="E1:H2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</mergeCells>
  <printOptions headings="false" gridLines="false" gridLinesSet="true" horizontalCentered="false" verticalCentered="false"/>
  <pageMargins left="0.354166666666667" right="0.354166666666667" top="0.354166666666667" bottom="0.354166666666667" header="0.511805555555555" footer="0.118055555555556"/>
  <pageSetup paperSize="8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5078125" defaultRowHeight="13.2" zeroHeight="false" outlineLevelRow="0" outlineLevelCol="0"/>
  <cols>
    <col collapsed="false" customWidth="true" hidden="false" outlineLevel="0" max="1" min="1" style="0" width="16.56"/>
    <col collapsed="false" customWidth="true" hidden="false" outlineLevel="0" max="4" min="2" style="0" width="5.33"/>
    <col collapsed="false" customWidth="true" hidden="false" outlineLevel="0" max="9" min="5" style="0" width="19.33"/>
  </cols>
  <sheetData>
    <row r="1" customFormat="false" ht="13.2" hidden="false" customHeight="true" outlineLevel="0" collapsed="false">
      <c r="A1" s="168" t="str">
        <f aca="false">Coordonnées!A1</f>
        <v>Synthèse des Comptes</v>
      </c>
      <c r="B1" s="168"/>
      <c r="C1" s="168"/>
      <c r="D1" s="168"/>
      <c r="E1" s="101" t="str">
        <f aca="false">Coordonnées!G1</f>
        <v>Administration communale de Fleron</v>
      </c>
      <c r="F1" s="101"/>
      <c r="G1" s="101"/>
      <c r="H1" s="101"/>
      <c r="I1" s="9" t="str">
        <f aca="false">Coordonnées!$U$1</f>
        <v>Code INS</v>
      </c>
      <c r="J1" s="10" t="n">
        <f aca="false">Coordonnées!$V$1</f>
        <v>62038</v>
      </c>
    </row>
    <row r="2" customFormat="false" ht="16.2" hidden="false" customHeight="true" outlineLevel="0" collapsed="false">
      <c r="A2" s="168"/>
      <c r="B2" s="168"/>
      <c r="C2" s="168"/>
      <c r="D2" s="168"/>
      <c r="E2" s="101"/>
      <c r="F2" s="101"/>
      <c r="G2" s="101"/>
      <c r="H2" s="101"/>
      <c r="I2" s="12" t="str">
        <f aca="false">Coordonnées!$U$2</f>
        <v>Exercice:</v>
      </c>
      <c r="J2" s="13" t="n">
        <f aca="false">Coordonnées!$V$2</f>
        <v>2024</v>
      </c>
    </row>
    <row r="3" s="159" customFormat="true" ht="27" hidden="false" customHeight="true" outlineLevel="0" collapsed="false">
      <c r="A3" s="169" t="str">
        <f aca="false">Coordonnées!A3</f>
        <v>Modèle officiel généré par l'application eComptes © SPW Intérieur et Action Sociale</v>
      </c>
      <c r="B3" s="170"/>
      <c r="C3" s="170"/>
      <c r="D3" s="170"/>
      <c r="E3" s="170"/>
      <c r="F3" s="171"/>
      <c r="G3" s="171"/>
      <c r="I3" s="173" t="str">
        <f aca="false">Coordonnées!$U$3</f>
        <v>Version:</v>
      </c>
      <c r="J3" s="184" t="n">
        <f aca="false">Coordonnées!$V$3</f>
        <v>2</v>
      </c>
    </row>
    <row r="4" customFormat="false" ht="16.2" hidden="false" customHeight="true" outlineLevel="0" collapsed="false">
      <c r="A4" s="174"/>
      <c r="B4" s="15"/>
      <c r="C4" s="15"/>
      <c r="D4" s="15"/>
      <c r="E4" s="175" t="s">
        <v>59</v>
      </c>
      <c r="F4" s="175"/>
      <c r="G4" s="175"/>
      <c r="H4" s="175"/>
      <c r="I4" s="175"/>
    </row>
    <row r="5" customFormat="false" ht="17.7" hidden="false" customHeight="true" outlineLevel="0" collapsed="false">
      <c r="A5" s="105"/>
      <c r="E5" s="186" t="s">
        <v>76</v>
      </c>
      <c r="F5" s="186"/>
      <c r="G5" s="186"/>
      <c r="H5" s="186"/>
      <c r="I5" s="186"/>
    </row>
    <row r="6" customFormat="false" ht="17.7" hidden="false" customHeight="true" outlineLevel="0" collapsed="false">
      <c r="A6" s="105"/>
      <c r="E6" s="177" t="str">
        <f aca="false">Coordonnées!$J$27</f>
        <v>Compte</v>
      </c>
      <c r="F6" s="177" t="str">
        <f aca="false">Coordonnées!$J$27</f>
        <v>Compte</v>
      </c>
      <c r="G6" s="177" t="str">
        <f aca="false">Coordonnées!$J$27</f>
        <v>Compte</v>
      </c>
      <c r="H6" s="177" t="str">
        <f aca="false">Coordonnées!$J$27</f>
        <v>Compte</v>
      </c>
      <c r="I6" s="177" t="str">
        <f aca="false">Coordonnées!$J$27</f>
        <v>Compte</v>
      </c>
    </row>
    <row r="7" customFormat="false" ht="17.7" hidden="false" customHeight="true" outlineLevel="0" collapsed="false">
      <c r="A7" s="105"/>
      <c r="E7" s="178" t="n">
        <f aca="false">F7-1</f>
        <v>2020</v>
      </c>
      <c r="F7" s="178" t="n">
        <f aca="false">G7-1</f>
        <v>2021</v>
      </c>
      <c r="G7" s="178" t="n">
        <f aca="false">H7-1</f>
        <v>2022</v>
      </c>
      <c r="H7" s="178" t="n">
        <f aca="false">I7-1</f>
        <v>2023</v>
      </c>
      <c r="I7" s="178" t="n">
        <f aca="false">J2</f>
        <v>2024</v>
      </c>
    </row>
    <row r="8" customFormat="false" ht="30" hidden="false" customHeight="true" outlineLevel="0" collapsed="false">
      <c r="A8" s="179" t="s">
        <v>61</v>
      </c>
      <c r="B8" s="179"/>
      <c r="C8" s="179"/>
      <c r="D8" s="179"/>
      <c r="E8" s="180" t="n">
        <v>41660.15</v>
      </c>
      <c r="F8" s="180" t="n">
        <v>6842.17</v>
      </c>
      <c r="G8" s="180" t="n">
        <v>874953.35</v>
      </c>
      <c r="H8" s="180" t="n">
        <v>354831.27</v>
      </c>
      <c r="I8" s="180" t="n">
        <v>472501.47</v>
      </c>
    </row>
    <row r="9" customFormat="false" ht="30" hidden="false" customHeight="true" outlineLevel="0" collapsed="false">
      <c r="A9" s="181" t="s">
        <v>62</v>
      </c>
      <c r="B9" s="181"/>
      <c r="C9" s="181"/>
      <c r="D9" s="181"/>
      <c r="E9" s="180" t="n">
        <v>255262.34</v>
      </c>
      <c r="F9" s="180" t="n">
        <v>411155.13</v>
      </c>
      <c r="G9" s="180" t="n">
        <v>187862</v>
      </c>
      <c r="H9" s="180" t="n">
        <v>219980.3</v>
      </c>
      <c r="I9" s="180" t="n">
        <v>210720.13</v>
      </c>
    </row>
    <row r="10" customFormat="false" ht="30" hidden="false" customHeight="true" outlineLevel="0" collapsed="false">
      <c r="A10" s="181" t="s">
        <v>63</v>
      </c>
      <c r="B10" s="181"/>
      <c r="C10" s="181"/>
      <c r="D10" s="181"/>
      <c r="E10" s="180" t="n">
        <v>0</v>
      </c>
      <c r="F10" s="180" t="n">
        <v>0</v>
      </c>
      <c r="G10" s="180" t="n">
        <v>0</v>
      </c>
      <c r="H10" s="180" t="n">
        <v>0</v>
      </c>
      <c r="I10" s="180" t="n">
        <v>0</v>
      </c>
    </row>
    <row r="11" customFormat="false" ht="30" hidden="false" customHeight="true" outlineLevel="0" collapsed="false">
      <c r="A11" s="181" t="s">
        <v>64</v>
      </c>
      <c r="B11" s="181"/>
      <c r="C11" s="181"/>
      <c r="D11" s="181"/>
      <c r="E11" s="180" t="n">
        <v>418846.07</v>
      </c>
      <c r="F11" s="180" t="n">
        <v>885941.21</v>
      </c>
      <c r="G11" s="180" t="n">
        <v>783709.32</v>
      </c>
      <c r="H11" s="180" t="n">
        <v>1736577.12</v>
      </c>
      <c r="I11" s="180" t="n">
        <v>3650708.49</v>
      </c>
    </row>
    <row r="12" customFormat="false" ht="30" hidden="false" customHeight="true" outlineLevel="0" collapsed="false">
      <c r="A12" s="181" t="s">
        <v>65</v>
      </c>
      <c r="B12" s="181"/>
      <c r="C12" s="181"/>
      <c r="D12" s="181"/>
      <c r="E12" s="180" t="n">
        <v>52702.25</v>
      </c>
      <c r="F12" s="180" t="n">
        <v>10411.2</v>
      </c>
      <c r="G12" s="180" t="n">
        <v>22053.73</v>
      </c>
      <c r="H12" s="180" t="n">
        <v>34915.76</v>
      </c>
      <c r="I12" s="180" t="n">
        <v>0</v>
      </c>
    </row>
    <row r="13" customFormat="false" ht="30" hidden="false" customHeight="true" outlineLevel="0" collapsed="false">
      <c r="A13" s="181" t="s">
        <v>66</v>
      </c>
      <c r="B13" s="181"/>
      <c r="C13" s="181"/>
      <c r="D13" s="181"/>
      <c r="E13" s="180" t="n">
        <v>0</v>
      </c>
      <c r="F13" s="180" t="n">
        <v>0</v>
      </c>
      <c r="G13" s="180" t="n">
        <v>0</v>
      </c>
      <c r="H13" s="180" t="n">
        <v>0</v>
      </c>
      <c r="I13" s="180" t="n">
        <v>0</v>
      </c>
    </row>
    <row r="14" customFormat="false" ht="30" hidden="false" customHeight="true" outlineLevel="0" collapsed="false">
      <c r="A14" s="181" t="s">
        <v>67</v>
      </c>
      <c r="B14" s="181"/>
      <c r="C14" s="181"/>
      <c r="D14" s="181"/>
      <c r="E14" s="180" t="n">
        <v>791030.82</v>
      </c>
      <c r="F14" s="180" t="n">
        <v>449981.49</v>
      </c>
      <c r="G14" s="180" t="n">
        <v>2115417.54</v>
      </c>
      <c r="H14" s="180" t="n">
        <v>487209.27</v>
      </c>
      <c r="I14" s="180" t="n">
        <v>1228990.37</v>
      </c>
    </row>
    <row r="15" customFormat="false" ht="30" hidden="false" customHeight="true" outlineLevel="0" collapsed="false">
      <c r="A15" s="181" t="s">
        <v>68</v>
      </c>
      <c r="B15" s="181"/>
      <c r="C15" s="181"/>
      <c r="D15" s="181"/>
      <c r="E15" s="180" t="n">
        <v>170482.29</v>
      </c>
      <c r="F15" s="180" t="n">
        <v>114977.39</v>
      </c>
      <c r="G15" s="180" t="n">
        <v>86452.91</v>
      </c>
      <c r="H15" s="180" t="n">
        <v>66826.1</v>
      </c>
      <c r="I15" s="180" t="n">
        <v>269511.74</v>
      </c>
    </row>
    <row r="16" customFormat="false" ht="30" hidden="false" customHeight="true" outlineLevel="0" collapsed="false">
      <c r="A16" s="182" t="s">
        <v>69</v>
      </c>
      <c r="B16" s="182"/>
      <c r="C16" s="182"/>
      <c r="D16" s="182"/>
      <c r="E16" s="180" t="n">
        <v>0</v>
      </c>
      <c r="F16" s="180" t="n">
        <v>0</v>
      </c>
      <c r="G16" s="180" t="n">
        <v>0</v>
      </c>
      <c r="H16" s="180" t="n">
        <v>0</v>
      </c>
      <c r="I16" s="180" t="n">
        <v>0</v>
      </c>
    </row>
    <row r="17" customFormat="false" ht="30" hidden="false" customHeight="true" outlineLevel="0" collapsed="false">
      <c r="A17" s="181" t="s">
        <v>70</v>
      </c>
      <c r="B17" s="181"/>
      <c r="C17" s="181"/>
      <c r="D17" s="181"/>
      <c r="E17" s="180" t="n">
        <v>220.22</v>
      </c>
      <c r="F17" s="180" t="n">
        <v>13358.3</v>
      </c>
      <c r="G17" s="180" t="n">
        <v>39942.46</v>
      </c>
      <c r="H17" s="180" t="n">
        <v>0</v>
      </c>
      <c r="I17" s="180" t="n">
        <v>0</v>
      </c>
    </row>
    <row r="18" customFormat="false" ht="30" hidden="false" customHeight="true" outlineLevel="0" collapsed="false">
      <c r="A18" s="181" t="s">
        <v>71</v>
      </c>
      <c r="B18" s="181"/>
      <c r="C18" s="181"/>
      <c r="D18" s="181"/>
      <c r="E18" s="180" t="n">
        <v>3000</v>
      </c>
      <c r="F18" s="180" t="n">
        <v>53952.4</v>
      </c>
      <c r="G18" s="180" t="n">
        <v>180768.93</v>
      </c>
      <c r="H18" s="180" t="n">
        <v>278757.67</v>
      </c>
      <c r="I18" s="180" t="n">
        <v>7291041.88</v>
      </c>
    </row>
    <row r="19" customFormat="false" ht="30" hidden="false" customHeight="true" outlineLevel="0" collapsed="false">
      <c r="A19" s="182" t="s">
        <v>72</v>
      </c>
      <c r="B19" s="182"/>
      <c r="C19" s="182"/>
      <c r="D19" s="182"/>
      <c r="E19" s="180" t="n">
        <v>103584.69</v>
      </c>
      <c r="F19" s="180" t="n">
        <v>433227.49</v>
      </c>
      <c r="G19" s="180" t="n">
        <v>63109.66</v>
      </c>
      <c r="H19" s="180" t="n">
        <v>130961.09</v>
      </c>
      <c r="I19" s="180" t="n">
        <v>177613.24</v>
      </c>
    </row>
    <row r="20" customFormat="false" ht="30" hidden="false" customHeight="true" outlineLevel="0" collapsed="false">
      <c r="A20" s="181" t="s">
        <v>73</v>
      </c>
      <c r="B20" s="181"/>
      <c r="C20" s="181"/>
      <c r="D20" s="181"/>
      <c r="E20" s="180" t="n">
        <v>0</v>
      </c>
      <c r="F20" s="180" t="n">
        <v>0</v>
      </c>
      <c r="G20" s="180" t="n">
        <v>0</v>
      </c>
      <c r="H20" s="180" t="n">
        <v>0</v>
      </c>
      <c r="I20" s="180" t="n">
        <v>0</v>
      </c>
    </row>
    <row r="21" customFormat="false" ht="30" hidden="false" customHeight="true" outlineLevel="0" collapsed="false">
      <c r="A21" s="183" t="s">
        <v>74</v>
      </c>
      <c r="B21" s="183"/>
      <c r="C21" s="183"/>
      <c r="D21" s="183"/>
      <c r="E21" s="180" t="n">
        <v>319512.01</v>
      </c>
      <c r="F21" s="180" t="n">
        <v>107671.46</v>
      </c>
      <c r="G21" s="180" t="n">
        <v>23460.82</v>
      </c>
      <c r="H21" s="180" t="n">
        <v>44891.6</v>
      </c>
      <c r="I21" s="180" t="n">
        <v>2165.2</v>
      </c>
    </row>
  </sheetData>
  <mergeCells count="18">
    <mergeCell ref="A1:D2"/>
    <mergeCell ref="E1:H2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</mergeCells>
  <printOptions headings="false" gridLines="false" gridLinesSet="true" horizontalCentered="false" verticalCentered="false"/>
  <pageMargins left="0.354166666666667" right="0.354166666666667" top="0.354166666666667" bottom="0.354166666666667" header="0.511805555555555" footer="0.118055555555556"/>
  <pageSetup paperSize="8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5078125" defaultRowHeight="13.2" zeroHeight="false" outlineLevelRow="0" outlineLevelCol="0"/>
  <cols>
    <col collapsed="false" customWidth="true" hidden="false" outlineLevel="0" max="1" min="1" style="0" width="16.56"/>
    <col collapsed="false" customWidth="true" hidden="false" outlineLevel="0" max="4" min="2" style="0" width="5.33"/>
    <col collapsed="false" customWidth="true" hidden="false" outlineLevel="0" max="9" min="5" style="0" width="19.33"/>
  </cols>
  <sheetData>
    <row r="1" customFormat="false" ht="13.2" hidden="false" customHeight="true" outlineLevel="0" collapsed="false">
      <c r="A1" s="168" t="str">
        <f aca="false">Coordonnées!A1</f>
        <v>Synthèse des Comptes</v>
      </c>
      <c r="B1" s="168"/>
      <c r="C1" s="168"/>
      <c r="D1" s="168"/>
      <c r="E1" s="101" t="str">
        <f aca="false">Coordonnées!G1</f>
        <v>Administration communale de Fleron</v>
      </c>
      <c r="F1" s="101"/>
      <c r="G1" s="101"/>
      <c r="H1" s="101"/>
      <c r="I1" s="9" t="str">
        <f aca="false">Coordonnées!$U$1</f>
        <v>Code INS</v>
      </c>
      <c r="J1" s="10" t="n">
        <f aca="false">Coordonnées!$V$1</f>
        <v>62038</v>
      </c>
    </row>
    <row r="2" customFormat="false" ht="16.2" hidden="false" customHeight="true" outlineLevel="0" collapsed="false">
      <c r="A2" s="168"/>
      <c r="B2" s="168"/>
      <c r="C2" s="168"/>
      <c r="D2" s="168"/>
      <c r="E2" s="101"/>
      <c r="F2" s="101"/>
      <c r="G2" s="101"/>
      <c r="H2" s="101"/>
      <c r="I2" s="12" t="str">
        <f aca="false">Coordonnées!$U$2</f>
        <v>Exercice:</v>
      </c>
      <c r="J2" s="13" t="n">
        <f aca="false">Coordonnées!$V$2</f>
        <v>2024</v>
      </c>
    </row>
    <row r="3" s="159" customFormat="true" ht="27" hidden="false" customHeight="true" outlineLevel="0" collapsed="false">
      <c r="A3" s="169" t="str">
        <f aca="false">Coordonnées!A3</f>
        <v>Modèle officiel généré par l'application eComptes © SPW Intérieur et Action Sociale</v>
      </c>
      <c r="B3" s="170"/>
      <c r="C3" s="170"/>
      <c r="D3" s="170"/>
      <c r="E3" s="170"/>
      <c r="F3" s="171"/>
      <c r="G3" s="171"/>
      <c r="H3" s="172"/>
      <c r="I3" s="173" t="str">
        <f aca="false">Coordonnées!$U$3</f>
        <v>Version:</v>
      </c>
      <c r="J3" s="184" t="n">
        <f aca="false">Coordonnées!$V$3</f>
        <v>2</v>
      </c>
    </row>
    <row r="4" customFormat="false" ht="16.2" hidden="false" customHeight="true" outlineLevel="0" collapsed="false">
      <c r="A4" s="174"/>
      <c r="B4" s="15"/>
      <c r="C4" s="15"/>
      <c r="D4" s="15"/>
      <c r="E4" s="175" t="s">
        <v>59</v>
      </c>
      <c r="F4" s="175"/>
      <c r="G4" s="175"/>
      <c r="H4" s="175"/>
      <c r="I4" s="175"/>
    </row>
    <row r="5" customFormat="false" ht="17.7" hidden="false" customHeight="true" outlineLevel="0" collapsed="false">
      <c r="A5" s="105"/>
      <c r="E5" s="187" t="s">
        <v>77</v>
      </c>
      <c r="F5" s="187"/>
      <c r="G5" s="187"/>
      <c r="H5" s="187"/>
      <c r="I5" s="187"/>
    </row>
    <row r="6" customFormat="false" ht="17.7" hidden="false" customHeight="true" outlineLevel="0" collapsed="false">
      <c r="A6" s="105"/>
      <c r="E6" s="177" t="str">
        <f aca="false">Coordonnées!$J$27</f>
        <v>Compte</v>
      </c>
      <c r="F6" s="177" t="str">
        <f aca="false">Coordonnées!$J$27</f>
        <v>Compte</v>
      </c>
      <c r="G6" s="177" t="str">
        <f aca="false">Coordonnées!$J$27</f>
        <v>Compte</v>
      </c>
      <c r="H6" s="177" t="str">
        <f aca="false">Coordonnées!$J$27</f>
        <v>Compte</v>
      </c>
      <c r="I6" s="177" t="str">
        <f aca="false">Coordonnées!$J$27</f>
        <v>Compte</v>
      </c>
    </row>
    <row r="7" customFormat="false" ht="17.7" hidden="false" customHeight="true" outlineLevel="0" collapsed="false">
      <c r="A7" s="105"/>
      <c r="E7" s="178" t="n">
        <f aca="false">F7-1</f>
        <v>2020</v>
      </c>
      <c r="F7" s="178" t="n">
        <f aca="false">G7-1</f>
        <v>2021</v>
      </c>
      <c r="G7" s="178" t="n">
        <f aca="false">H7-1</f>
        <v>2022</v>
      </c>
      <c r="H7" s="178" t="n">
        <f aca="false">I7-1</f>
        <v>2023</v>
      </c>
      <c r="I7" s="178" t="n">
        <f aca="false">J2</f>
        <v>2024</v>
      </c>
    </row>
    <row r="8" customFormat="false" ht="30" hidden="false" customHeight="true" outlineLevel="0" collapsed="false">
      <c r="A8" s="179" t="s">
        <v>61</v>
      </c>
      <c r="B8" s="179"/>
      <c r="C8" s="179"/>
      <c r="D8" s="179"/>
      <c r="E8" s="180" t="n">
        <v>484706.92</v>
      </c>
      <c r="F8" s="180" t="n">
        <v>1110145.12</v>
      </c>
      <c r="G8" s="180" t="n">
        <v>1056675.26</v>
      </c>
      <c r="H8" s="180" t="n">
        <v>716187.61</v>
      </c>
      <c r="I8" s="180" t="n">
        <v>1248030.56</v>
      </c>
    </row>
    <row r="9" customFormat="false" ht="30" hidden="false" customHeight="true" outlineLevel="0" collapsed="false">
      <c r="A9" s="181" t="s">
        <v>62</v>
      </c>
      <c r="B9" s="181"/>
      <c r="C9" s="181"/>
      <c r="D9" s="181"/>
      <c r="E9" s="180" t="n">
        <v>161761.7</v>
      </c>
      <c r="F9" s="180" t="n">
        <v>150063.07</v>
      </c>
      <c r="G9" s="180" t="n">
        <v>274169.36</v>
      </c>
      <c r="H9" s="180" t="n">
        <v>212962.79</v>
      </c>
      <c r="I9" s="180" t="n">
        <v>292287.5</v>
      </c>
    </row>
    <row r="10" customFormat="false" ht="30" hidden="false" customHeight="true" outlineLevel="0" collapsed="false">
      <c r="A10" s="181" t="s">
        <v>63</v>
      </c>
      <c r="B10" s="181"/>
      <c r="C10" s="181"/>
      <c r="D10" s="181"/>
      <c r="E10" s="180" t="n">
        <v>0</v>
      </c>
      <c r="F10" s="180" t="n">
        <v>0</v>
      </c>
      <c r="G10" s="180" t="n">
        <v>0</v>
      </c>
      <c r="H10" s="180" t="n">
        <v>0</v>
      </c>
      <c r="I10" s="180" t="n">
        <v>0</v>
      </c>
    </row>
    <row r="11" customFormat="false" ht="30" hidden="false" customHeight="true" outlineLevel="0" collapsed="false">
      <c r="A11" s="181" t="s">
        <v>64</v>
      </c>
      <c r="B11" s="181"/>
      <c r="C11" s="181"/>
      <c r="D11" s="181"/>
      <c r="E11" s="180" t="n">
        <v>176120.13</v>
      </c>
      <c r="F11" s="180" t="n">
        <v>617866.7</v>
      </c>
      <c r="G11" s="180" t="n">
        <v>226840.5</v>
      </c>
      <c r="H11" s="180" t="n">
        <v>1547729.54</v>
      </c>
      <c r="I11" s="180" t="n">
        <v>1213687.47</v>
      </c>
    </row>
    <row r="12" customFormat="false" ht="30" hidden="false" customHeight="true" outlineLevel="0" collapsed="false">
      <c r="A12" s="181" t="s">
        <v>65</v>
      </c>
      <c r="B12" s="181"/>
      <c r="C12" s="181"/>
      <c r="D12" s="181"/>
      <c r="E12" s="180" t="n">
        <v>515.46</v>
      </c>
      <c r="F12" s="180" t="n">
        <v>7500</v>
      </c>
      <c r="G12" s="180" t="n">
        <v>0</v>
      </c>
      <c r="H12" s="180" t="n">
        <v>0</v>
      </c>
      <c r="I12" s="180" t="n">
        <v>0</v>
      </c>
    </row>
    <row r="13" customFormat="false" ht="30" hidden="false" customHeight="true" outlineLevel="0" collapsed="false">
      <c r="A13" s="181" t="s">
        <v>66</v>
      </c>
      <c r="B13" s="181"/>
      <c r="C13" s="181"/>
      <c r="D13" s="181"/>
      <c r="E13" s="180" t="n">
        <v>0</v>
      </c>
      <c r="F13" s="180" t="n">
        <v>0</v>
      </c>
      <c r="G13" s="180" t="n">
        <v>0</v>
      </c>
      <c r="H13" s="180" t="n">
        <v>0</v>
      </c>
      <c r="I13" s="180" t="n">
        <v>0</v>
      </c>
    </row>
    <row r="14" customFormat="false" ht="30" hidden="false" customHeight="true" outlineLevel="0" collapsed="false">
      <c r="A14" s="181" t="s">
        <v>67</v>
      </c>
      <c r="B14" s="181"/>
      <c r="C14" s="181"/>
      <c r="D14" s="181"/>
      <c r="E14" s="180" t="n">
        <v>213805.67</v>
      </c>
      <c r="F14" s="180" t="n">
        <v>630425.29</v>
      </c>
      <c r="G14" s="180" t="n">
        <v>773517.15</v>
      </c>
      <c r="H14" s="180" t="n">
        <v>1301603.15</v>
      </c>
      <c r="I14" s="180" t="n">
        <v>648158.85</v>
      </c>
    </row>
    <row r="15" customFormat="false" ht="30" hidden="false" customHeight="true" outlineLevel="0" collapsed="false">
      <c r="A15" s="181" t="s">
        <v>68</v>
      </c>
      <c r="B15" s="181"/>
      <c r="C15" s="181"/>
      <c r="D15" s="181"/>
      <c r="E15" s="180" t="n">
        <v>55079.67</v>
      </c>
      <c r="F15" s="180" t="n">
        <v>0</v>
      </c>
      <c r="G15" s="180" t="n">
        <v>145883.83</v>
      </c>
      <c r="H15" s="180" t="n">
        <v>5272.58</v>
      </c>
      <c r="I15" s="180" t="n">
        <v>97138.19</v>
      </c>
    </row>
    <row r="16" customFormat="false" ht="30" hidden="false" customHeight="true" outlineLevel="0" collapsed="false">
      <c r="A16" s="182" t="s">
        <v>69</v>
      </c>
      <c r="B16" s="182"/>
      <c r="C16" s="182"/>
      <c r="D16" s="182"/>
      <c r="E16" s="180" t="n">
        <v>0</v>
      </c>
      <c r="F16" s="180" t="n">
        <v>0</v>
      </c>
      <c r="G16" s="180" t="n">
        <v>0</v>
      </c>
      <c r="H16" s="180" t="n">
        <v>0</v>
      </c>
      <c r="I16" s="180" t="n">
        <v>0</v>
      </c>
    </row>
    <row r="17" customFormat="false" ht="30" hidden="false" customHeight="true" outlineLevel="0" collapsed="false">
      <c r="A17" s="181" t="s">
        <v>70</v>
      </c>
      <c r="B17" s="181"/>
      <c r="C17" s="181"/>
      <c r="D17" s="181"/>
      <c r="E17" s="180" t="n">
        <v>0</v>
      </c>
      <c r="F17" s="180" t="n">
        <v>0</v>
      </c>
      <c r="G17" s="180" t="n">
        <v>0</v>
      </c>
      <c r="H17" s="180" t="n">
        <v>0</v>
      </c>
      <c r="I17" s="180" t="n">
        <v>0</v>
      </c>
    </row>
    <row r="18" customFormat="false" ht="30" hidden="false" customHeight="true" outlineLevel="0" collapsed="false">
      <c r="A18" s="181" t="s">
        <v>71</v>
      </c>
      <c r="B18" s="181"/>
      <c r="C18" s="181"/>
      <c r="D18" s="181"/>
      <c r="E18" s="180" t="n">
        <v>0</v>
      </c>
      <c r="F18" s="180" t="n">
        <v>0</v>
      </c>
      <c r="G18" s="180" t="n">
        <v>2428977.81</v>
      </c>
      <c r="H18" s="180" t="n">
        <v>0</v>
      </c>
      <c r="I18" s="180" t="n">
        <v>711350.96</v>
      </c>
    </row>
    <row r="19" customFormat="false" ht="30" hidden="false" customHeight="true" outlineLevel="0" collapsed="false">
      <c r="A19" s="182" t="s">
        <v>72</v>
      </c>
      <c r="B19" s="182"/>
      <c r="C19" s="182"/>
      <c r="D19" s="182"/>
      <c r="E19" s="180" t="n">
        <v>178295.06</v>
      </c>
      <c r="F19" s="180" t="n">
        <v>281566.67</v>
      </c>
      <c r="G19" s="180" t="n">
        <v>160211.49</v>
      </c>
      <c r="H19" s="180" t="n">
        <v>166542.96</v>
      </c>
      <c r="I19" s="180" t="n">
        <v>92288.65</v>
      </c>
    </row>
    <row r="20" customFormat="false" ht="30" hidden="false" customHeight="true" outlineLevel="0" collapsed="false">
      <c r="A20" s="181" t="s">
        <v>73</v>
      </c>
      <c r="B20" s="181"/>
      <c r="C20" s="181"/>
      <c r="D20" s="181"/>
      <c r="E20" s="180" t="n">
        <v>0</v>
      </c>
      <c r="F20" s="180" t="n">
        <v>0</v>
      </c>
      <c r="G20" s="180" t="n">
        <v>0</v>
      </c>
      <c r="H20" s="180" t="n">
        <v>0</v>
      </c>
      <c r="I20" s="180" t="n">
        <v>0</v>
      </c>
    </row>
    <row r="21" customFormat="false" ht="30" hidden="false" customHeight="true" outlineLevel="0" collapsed="false">
      <c r="A21" s="183" t="s">
        <v>74</v>
      </c>
      <c r="B21" s="183"/>
      <c r="C21" s="183"/>
      <c r="D21" s="183"/>
      <c r="E21" s="180" t="n">
        <v>125000</v>
      </c>
      <c r="F21" s="180" t="n">
        <v>275217.15</v>
      </c>
      <c r="G21" s="180" t="n">
        <v>43890.27</v>
      </c>
      <c r="H21" s="180" t="n">
        <v>43864.29</v>
      </c>
      <c r="I21" s="180" t="n">
        <v>15516.28</v>
      </c>
    </row>
  </sheetData>
  <mergeCells count="18">
    <mergeCell ref="A1:D2"/>
    <mergeCell ref="E1:H2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</mergeCells>
  <printOptions headings="false" gridLines="false" gridLinesSet="true" horizontalCentered="false" verticalCentered="false"/>
  <pageMargins left="0.354166666666667" right="0.354166666666667" top="0.354166666666667" bottom="0.354166666666667" header="0.511805555555555" footer="0.118055555555556"/>
  <pageSetup paperSize="8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5078125" defaultRowHeight="13.2" zeroHeight="false" outlineLevelRow="0" outlineLevelCol="0"/>
  <cols>
    <col collapsed="false" customWidth="true" hidden="false" outlineLevel="0" max="1" min="1" style="0" width="17.89"/>
    <col collapsed="false" customWidth="true" hidden="false" outlineLevel="0" max="2" min="2" style="0" width="8"/>
    <col collapsed="false" customWidth="true" hidden="false" outlineLevel="0" max="3" min="3" style="0" width="40.44"/>
    <col collapsed="false" customWidth="true" hidden="false" outlineLevel="0" max="4" min="4" style="0" width="7.67"/>
    <col collapsed="false" customWidth="true" hidden="false" outlineLevel="0" max="5" min="5" style="0" width="10.66"/>
    <col collapsed="false" customWidth="true" hidden="false" outlineLevel="0" max="6" min="6" style="0" width="11.66"/>
    <col collapsed="false" customWidth="true" hidden="false" outlineLevel="0" max="8" min="7" style="0" width="6.66"/>
    <col collapsed="false" customWidth="true" hidden="false" outlineLevel="0" max="9" min="9" style="0" width="11.66"/>
  </cols>
  <sheetData>
    <row r="1" customFormat="false" ht="13.2" hidden="false" customHeight="false" outlineLevel="0" collapsed="false">
      <c r="A1" s="168" t="str">
        <f aca="false">Coordonnées!A1</f>
        <v>Synthèse des Comptes</v>
      </c>
      <c r="B1" s="168"/>
      <c r="C1" s="101" t="str">
        <f aca="false">Coordonnées!G1</f>
        <v>Administration communale de Fleron</v>
      </c>
      <c r="D1" s="101"/>
      <c r="E1" s="101"/>
      <c r="F1" s="101"/>
      <c r="G1" s="101"/>
      <c r="H1" s="101"/>
      <c r="I1" s="101"/>
      <c r="J1" s="9" t="str">
        <f aca="false">Coordonnées!$U$1</f>
        <v>Code INS</v>
      </c>
      <c r="K1" s="10" t="n">
        <f aca="false">Coordonnées!$V$1</f>
        <v>62038</v>
      </c>
    </row>
    <row r="2" customFormat="false" ht="13.2" hidden="false" customHeight="false" outlineLevel="0" collapsed="false">
      <c r="A2" s="168"/>
      <c r="B2" s="168"/>
      <c r="C2" s="101"/>
      <c r="D2" s="101"/>
      <c r="E2" s="101"/>
      <c r="F2" s="101"/>
      <c r="G2" s="101"/>
      <c r="H2" s="101"/>
      <c r="I2" s="101"/>
      <c r="J2" s="12" t="str">
        <f aca="false">Coordonnées!$U$2</f>
        <v>Exercice:</v>
      </c>
      <c r="K2" s="13" t="n">
        <f aca="false">Coordonnées!$V$2</f>
        <v>2024</v>
      </c>
    </row>
    <row r="3" customFormat="false" ht="13.2" hidden="false" customHeight="false" outlineLevel="0" collapsed="false">
      <c r="A3" s="188" t="str">
        <f aca="false">Coordonnées!A3</f>
        <v>Modèle officiel généré par l'application eComptes © SPW Intérieur et Action Sociale</v>
      </c>
      <c r="B3" s="188"/>
      <c r="C3" s="188"/>
      <c r="D3" s="188"/>
      <c r="E3" s="188"/>
      <c r="F3" s="189"/>
      <c r="H3" s="190"/>
      <c r="J3" s="19" t="str">
        <f aca="false">Coordonnées!$U$3</f>
        <v>Version:</v>
      </c>
      <c r="K3" s="191" t="n">
        <f aca="false">Coordonnées!$V$3</f>
        <v>2</v>
      </c>
    </row>
    <row r="4" customFormat="false" ht="13.2" hidden="false" customHeight="false" outlineLevel="0" collapsed="false">
      <c r="A4" s="192"/>
      <c r="B4" s="192"/>
      <c r="C4" s="193"/>
      <c r="D4" s="192"/>
      <c r="E4" s="192"/>
    </row>
    <row r="5" customFormat="false" ht="13.8" hidden="false" customHeight="false" outlineLevel="0" collapsed="false">
      <c r="A5" s="194"/>
      <c r="B5" s="195"/>
      <c r="C5" s="196"/>
      <c r="D5" s="196"/>
      <c r="E5" s="197"/>
      <c r="F5" s="197"/>
      <c r="G5" s="197"/>
      <c r="H5" s="197"/>
      <c r="I5" s="198"/>
      <c r="J5" s="199"/>
    </row>
    <row r="6" customFormat="false" ht="13.2" hidden="false" customHeight="false" outlineLevel="0" collapsed="false">
      <c r="A6" s="200" t="s">
        <v>78</v>
      </c>
      <c r="B6" s="200"/>
      <c r="C6" s="200"/>
      <c r="D6" s="200"/>
      <c r="E6" s="201" t="s">
        <v>79</v>
      </c>
      <c r="F6" s="202" t="n">
        <f aca="false">K2</f>
        <v>2024</v>
      </c>
      <c r="G6" s="202"/>
      <c r="H6" s="203" t="n">
        <f aca="false">F6-1</f>
        <v>2023</v>
      </c>
      <c r="I6" s="203"/>
      <c r="J6" s="199"/>
    </row>
    <row r="7" customFormat="false" ht="10.2" hidden="false" customHeight="true" outlineLevel="0" collapsed="false">
      <c r="A7" s="111"/>
      <c r="B7" s="204"/>
      <c r="C7" s="111"/>
      <c r="D7" s="204"/>
      <c r="E7" s="201"/>
      <c r="F7" s="202"/>
      <c r="G7" s="202"/>
      <c r="H7" s="203"/>
      <c r="I7" s="203"/>
      <c r="J7" s="199"/>
    </row>
    <row r="8" customFormat="false" ht="13.2" hidden="false" customHeight="true" outlineLevel="0" collapsed="false">
      <c r="A8" s="205"/>
      <c r="B8" s="204"/>
      <c r="C8" s="206" t="s">
        <v>80</v>
      </c>
      <c r="D8" s="204"/>
      <c r="E8" s="201"/>
      <c r="F8" s="202"/>
      <c r="G8" s="202"/>
      <c r="H8" s="203"/>
      <c r="I8" s="203"/>
      <c r="J8" s="199"/>
    </row>
    <row r="9" customFormat="false" ht="10.2" hidden="false" customHeight="true" outlineLevel="0" collapsed="false">
      <c r="A9" s="207"/>
      <c r="B9" s="208"/>
      <c r="C9" s="209"/>
      <c r="D9" s="209"/>
      <c r="E9" s="210"/>
      <c r="F9" s="211"/>
      <c r="G9" s="212"/>
      <c r="H9" s="213"/>
      <c r="I9" s="213"/>
      <c r="J9" s="199"/>
    </row>
    <row r="10" customFormat="false" ht="13.2" hidden="false" customHeight="false" outlineLevel="0" collapsed="false">
      <c r="A10" s="214" t="s">
        <v>81</v>
      </c>
      <c r="B10" s="214"/>
      <c r="C10" s="214"/>
      <c r="D10" s="214"/>
      <c r="E10" s="215" t="s">
        <v>82</v>
      </c>
      <c r="F10" s="216" t="n">
        <f aca="false">F12+F14+F29+F35+F39</f>
        <v>59922828.61</v>
      </c>
      <c r="G10" s="216"/>
      <c r="H10" s="217" t="n">
        <f aca="false">H12+H14+H29+H35+H39</f>
        <v>58948590.99</v>
      </c>
      <c r="I10" s="217"/>
      <c r="J10" s="199"/>
    </row>
    <row r="11" customFormat="false" ht="8.4" hidden="false" customHeight="true" outlineLevel="0" collapsed="false">
      <c r="A11" s="204"/>
      <c r="B11" s="204"/>
      <c r="C11" s="204"/>
      <c r="D11" s="204"/>
      <c r="E11" s="215"/>
      <c r="F11" s="218"/>
      <c r="G11" s="219"/>
      <c r="H11" s="220"/>
      <c r="I11" s="220"/>
      <c r="J11" s="199"/>
    </row>
    <row r="12" customFormat="false" ht="13.2" hidden="false" customHeight="false" outlineLevel="0" collapsed="false">
      <c r="A12" s="221" t="s">
        <v>83</v>
      </c>
      <c r="B12" s="222" t="s">
        <v>84</v>
      </c>
      <c r="C12" s="208"/>
      <c r="D12" s="208"/>
      <c r="E12" s="215" t="n">
        <v>21</v>
      </c>
      <c r="F12" s="223" t="n">
        <v>77539.88</v>
      </c>
      <c r="G12" s="223"/>
      <c r="H12" s="224" t="n">
        <v>70146.95</v>
      </c>
      <c r="I12" s="224"/>
      <c r="J12" s="199"/>
    </row>
    <row r="13" customFormat="false" ht="10.35" hidden="false" customHeight="true" outlineLevel="0" collapsed="false">
      <c r="A13" s="221"/>
      <c r="B13" s="222"/>
      <c r="C13" s="208"/>
      <c r="D13" s="208"/>
      <c r="E13" s="215"/>
      <c r="F13" s="223"/>
      <c r="G13" s="223"/>
      <c r="H13" s="224"/>
      <c r="I13" s="224"/>
      <c r="J13" s="199"/>
    </row>
    <row r="14" customFormat="false" ht="13.2" hidden="false" customHeight="false" outlineLevel="0" collapsed="false">
      <c r="A14" s="221" t="s">
        <v>85</v>
      </c>
      <c r="B14" s="222" t="s">
        <v>86</v>
      </c>
      <c r="C14" s="208"/>
      <c r="D14" s="208"/>
      <c r="E14" s="215" t="s">
        <v>87</v>
      </c>
      <c r="F14" s="216" t="n">
        <f aca="false">SUM(F16:F27)</f>
        <v>51496520.84</v>
      </c>
      <c r="G14" s="216"/>
      <c r="H14" s="217" t="n">
        <f aca="false">SUM(H16:H27)</f>
        <v>49013764.2</v>
      </c>
      <c r="I14" s="217"/>
      <c r="J14" s="199"/>
    </row>
    <row r="15" customFormat="false" ht="13.2" hidden="false" customHeight="false" outlineLevel="0" collapsed="false">
      <c r="A15" s="225"/>
      <c r="B15" s="226" t="s">
        <v>88</v>
      </c>
      <c r="C15" s="227"/>
      <c r="D15" s="227"/>
      <c r="E15" s="215"/>
      <c r="F15" s="228"/>
      <c r="G15" s="228"/>
      <c r="H15" s="229"/>
      <c r="I15" s="229"/>
      <c r="J15" s="199"/>
    </row>
    <row r="16" customFormat="false" ht="13.2" hidden="false" customHeight="false" outlineLevel="0" collapsed="false">
      <c r="A16" s="225"/>
      <c r="B16" s="225" t="s">
        <v>89</v>
      </c>
      <c r="C16" s="230" t="s">
        <v>90</v>
      </c>
      <c r="D16" s="209"/>
      <c r="E16" s="215" t="n">
        <v>220</v>
      </c>
      <c r="F16" s="223" t="n">
        <v>2821983.74</v>
      </c>
      <c r="G16" s="223"/>
      <c r="H16" s="224" t="n">
        <v>2807728.75</v>
      </c>
      <c r="I16" s="224"/>
      <c r="J16" s="199"/>
    </row>
    <row r="17" customFormat="false" ht="13.2" hidden="false" customHeight="false" outlineLevel="0" collapsed="false">
      <c r="A17" s="225"/>
      <c r="B17" s="225" t="s">
        <v>91</v>
      </c>
      <c r="C17" s="209" t="s">
        <v>92</v>
      </c>
      <c r="D17" s="209"/>
      <c r="E17" s="215" t="n">
        <v>221</v>
      </c>
      <c r="F17" s="223" t="n">
        <v>25024060.17</v>
      </c>
      <c r="G17" s="223"/>
      <c r="H17" s="224" t="n">
        <v>25749988.89</v>
      </c>
      <c r="I17" s="224"/>
      <c r="J17" s="199"/>
    </row>
    <row r="18" customFormat="false" ht="13.2" hidden="false" customHeight="false" outlineLevel="0" collapsed="false">
      <c r="A18" s="225"/>
      <c r="B18" s="225" t="s">
        <v>93</v>
      </c>
      <c r="C18" s="209" t="s">
        <v>94</v>
      </c>
      <c r="D18" s="209"/>
      <c r="E18" s="215" t="n">
        <v>223</v>
      </c>
      <c r="F18" s="223" t="n">
        <v>13022818.7</v>
      </c>
      <c r="G18" s="223"/>
      <c r="H18" s="224" t="n">
        <v>12067945.27</v>
      </c>
      <c r="I18" s="224"/>
      <c r="J18" s="199"/>
    </row>
    <row r="19" customFormat="false" ht="13.2" hidden="false" customHeight="false" outlineLevel="0" collapsed="false">
      <c r="A19" s="225"/>
      <c r="B19" s="225" t="s">
        <v>95</v>
      </c>
      <c r="C19" s="209" t="s">
        <v>96</v>
      </c>
      <c r="D19" s="209"/>
      <c r="E19" s="215" t="n">
        <v>224</v>
      </c>
      <c r="F19" s="223" t="n">
        <v>224797.48</v>
      </c>
      <c r="G19" s="223"/>
      <c r="H19" s="224" t="n">
        <v>222282.12</v>
      </c>
      <c r="I19" s="224"/>
      <c r="J19" s="199"/>
    </row>
    <row r="20" customFormat="false" ht="13.2" hidden="false" customHeight="false" outlineLevel="0" collapsed="false">
      <c r="A20" s="225"/>
      <c r="B20" s="225" t="s">
        <v>97</v>
      </c>
      <c r="C20" s="209" t="s">
        <v>98</v>
      </c>
      <c r="D20" s="209"/>
      <c r="E20" s="215" t="n">
        <v>226</v>
      </c>
      <c r="F20" s="223" t="n">
        <v>0</v>
      </c>
      <c r="G20" s="223"/>
      <c r="H20" s="224" t="n">
        <v>0</v>
      </c>
      <c r="I20" s="224"/>
      <c r="J20" s="199"/>
    </row>
    <row r="21" customFormat="false" ht="13.2" hidden="false" customHeight="false" outlineLevel="0" collapsed="false">
      <c r="A21" s="225"/>
      <c r="B21" s="231" t="s">
        <v>99</v>
      </c>
      <c r="C21" s="208"/>
      <c r="D21" s="208"/>
      <c r="E21" s="215"/>
      <c r="F21" s="223"/>
      <c r="G21" s="223"/>
      <c r="H21" s="224"/>
      <c r="I21" s="224"/>
      <c r="J21" s="199"/>
    </row>
    <row r="22" customFormat="false" ht="23.4" hidden="false" customHeight="true" outlineLevel="0" collapsed="false">
      <c r="A22" s="225"/>
      <c r="B22" s="232" t="s">
        <v>100</v>
      </c>
      <c r="C22" s="233" t="s">
        <v>101</v>
      </c>
      <c r="D22" s="233"/>
      <c r="E22" s="234" t="s">
        <v>102</v>
      </c>
      <c r="F22" s="235" t="n">
        <v>954774.02</v>
      </c>
      <c r="G22" s="235"/>
      <c r="H22" s="236" t="n">
        <v>909070.78</v>
      </c>
      <c r="I22" s="236"/>
      <c r="J22" s="199"/>
    </row>
    <row r="23" customFormat="false" ht="13.2" hidden="false" customHeight="false" outlineLevel="0" collapsed="false">
      <c r="A23" s="225"/>
      <c r="B23" s="225" t="s">
        <v>103</v>
      </c>
      <c r="C23" s="209" t="s">
        <v>104</v>
      </c>
      <c r="D23" s="209"/>
      <c r="E23" s="215" t="n">
        <v>234</v>
      </c>
      <c r="F23" s="223" t="n">
        <v>11287.46</v>
      </c>
      <c r="G23" s="223"/>
      <c r="H23" s="224" t="n">
        <v>11287.46</v>
      </c>
      <c r="I23" s="224"/>
      <c r="J23" s="199"/>
    </row>
    <row r="24" customFormat="false" ht="13.2" hidden="false" customHeight="false" outlineLevel="0" collapsed="false">
      <c r="A24" s="225"/>
      <c r="B24" s="231" t="s">
        <v>105</v>
      </c>
      <c r="C24" s="208"/>
      <c r="D24" s="208"/>
      <c r="E24" s="215"/>
      <c r="F24" s="223"/>
      <c r="G24" s="223"/>
      <c r="H24" s="224"/>
      <c r="I24" s="224"/>
      <c r="J24" s="199"/>
    </row>
    <row r="25" customFormat="false" ht="13.2" hidden="false" customHeight="false" outlineLevel="0" collapsed="false">
      <c r="A25" s="225"/>
      <c r="B25" s="225" t="s">
        <v>106</v>
      </c>
      <c r="C25" s="209" t="s">
        <v>107</v>
      </c>
      <c r="D25" s="209"/>
      <c r="E25" s="215" t="n">
        <v>24</v>
      </c>
      <c r="F25" s="223" t="n">
        <v>4288732.43</v>
      </c>
      <c r="G25" s="223"/>
      <c r="H25" s="224" t="n">
        <v>1981011.92</v>
      </c>
      <c r="I25" s="224"/>
      <c r="J25" s="199"/>
    </row>
    <row r="26" customFormat="false" ht="13.2" hidden="false" customHeight="false" outlineLevel="0" collapsed="false">
      <c r="A26" s="225"/>
      <c r="B26" s="225" t="s">
        <v>108</v>
      </c>
      <c r="C26" s="209" t="s">
        <v>109</v>
      </c>
      <c r="D26" s="209"/>
      <c r="E26" s="215" t="n">
        <v>261</v>
      </c>
      <c r="F26" s="223" t="n">
        <v>0</v>
      </c>
      <c r="G26" s="223"/>
      <c r="H26" s="224" t="n">
        <v>0</v>
      </c>
      <c r="I26" s="224"/>
      <c r="J26" s="199"/>
    </row>
    <row r="27" customFormat="false" ht="13.2" hidden="false" customHeight="false" outlineLevel="0" collapsed="false">
      <c r="A27" s="225"/>
      <c r="B27" s="225" t="s">
        <v>110</v>
      </c>
      <c r="C27" s="209" t="s">
        <v>111</v>
      </c>
      <c r="D27" s="209"/>
      <c r="E27" s="215" t="s">
        <v>112</v>
      </c>
      <c r="F27" s="223" t="n">
        <v>5148066.84</v>
      </c>
      <c r="G27" s="223"/>
      <c r="H27" s="224" t="n">
        <v>5264449.01</v>
      </c>
      <c r="I27" s="224"/>
      <c r="J27" s="199"/>
    </row>
    <row r="28" customFormat="false" ht="10.2" hidden="false" customHeight="true" outlineLevel="0" collapsed="false">
      <c r="A28" s="225"/>
      <c r="B28" s="225"/>
      <c r="C28" s="209"/>
      <c r="D28" s="209"/>
      <c r="E28" s="215"/>
      <c r="F28" s="223"/>
      <c r="G28" s="223"/>
      <c r="H28" s="224"/>
      <c r="I28" s="224"/>
      <c r="J28" s="199"/>
    </row>
    <row r="29" customFormat="false" ht="13.2" hidden="false" customHeight="false" outlineLevel="0" collapsed="false">
      <c r="A29" s="221" t="s">
        <v>113</v>
      </c>
      <c r="B29" s="222" t="s">
        <v>114</v>
      </c>
      <c r="C29" s="208"/>
      <c r="D29" s="208"/>
      <c r="E29" s="215" t="n">
        <v>25</v>
      </c>
      <c r="F29" s="216" t="n">
        <f aca="false">SUM(F30:F33)</f>
        <v>0</v>
      </c>
      <c r="G29" s="216"/>
      <c r="H29" s="217" t="n">
        <f aca="false">SUM(H30:H33)</f>
        <v>0</v>
      </c>
      <c r="I29" s="217"/>
      <c r="J29" s="199"/>
    </row>
    <row r="30" customFormat="false" ht="13.2" hidden="false" customHeight="false" outlineLevel="0" collapsed="false">
      <c r="A30" s="225"/>
      <c r="B30" s="225" t="s">
        <v>89</v>
      </c>
      <c r="C30" s="209" t="s">
        <v>115</v>
      </c>
      <c r="D30" s="209"/>
      <c r="E30" s="215" t="n">
        <v>251</v>
      </c>
      <c r="F30" s="228" t="n">
        <v>0</v>
      </c>
      <c r="G30" s="228"/>
      <c r="H30" s="229" t="n">
        <v>0</v>
      </c>
      <c r="I30" s="229"/>
      <c r="J30" s="199"/>
    </row>
    <row r="31" customFormat="false" ht="13.2" hidden="false" customHeight="false" outlineLevel="0" collapsed="false">
      <c r="A31" s="225"/>
      <c r="B31" s="225" t="s">
        <v>91</v>
      </c>
      <c r="C31" s="209" t="s">
        <v>116</v>
      </c>
      <c r="D31" s="209"/>
      <c r="E31" s="215" t="n">
        <v>252</v>
      </c>
      <c r="F31" s="223" t="n">
        <v>0</v>
      </c>
      <c r="G31" s="223"/>
      <c r="H31" s="224" t="n">
        <v>0</v>
      </c>
      <c r="I31" s="224"/>
      <c r="J31" s="199"/>
    </row>
    <row r="32" customFormat="false" ht="13.2" hidden="false" customHeight="false" outlineLevel="0" collapsed="false">
      <c r="A32" s="225"/>
      <c r="B32" s="225" t="s">
        <v>93</v>
      </c>
      <c r="C32" s="209" t="s">
        <v>117</v>
      </c>
      <c r="D32" s="209"/>
      <c r="E32" s="215" t="n">
        <v>254</v>
      </c>
      <c r="F32" s="223" t="n">
        <v>0</v>
      </c>
      <c r="G32" s="223"/>
      <c r="H32" s="224" t="n">
        <v>0</v>
      </c>
      <c r="I32" s="224"/>
      <c r="J32" s="199"/>
    </row>
    <row r="33" customFormat="false" ht="13.2" hidden="false" customHeight="false" outlineLevel="0" collapsed="false">
      <c r="A33" s="225"/>
      <c r="B33" s="225" t="s">
        <v>95</v>
      </c>
      <c r="C33" s="209" t="s">
        <v>118</v>
      </c>
      <c r="D33" s="209"/>
      <c r="E33" s="215" t="n">
        <v>256</v>
      </c>
      <c r="F33" s="223" t="n">
        <v>0</v>
      </c>
      <c r="G33" s="223"/>
      <c r="H33" s="224" t="n">
        <v>0</v>
      </c>
      <c r="I33" s="224"/>
      <c r="J33" s="199"/>
    </row>
    <row r="34" customFormat="false" ht="10.2" hidden="false" customHeight="true" outlineLevel="0" collapsed="false">
      <c r="A34" s="225"/>
      <c r="B34" s="225"/>
      <c r="C34" s="209"/>
      <c r="D34" s="209"/>
      <c r="E34" s="215"/>
      <c r="F34" s="223"/>
      <c r="G34" s="223"/>
      <c r="H34" s="224"/>
      <c r="I34" s="224"/>
      <c r="J34" s="199"/>
    </row>
    <row r="35" customFormat="false" ht="13.2" hidden="false" customHeight="false" outlineLevel="0" collapsed="false">
      <c r="A35" s="221" t="s">
        <v>119</v>
      </c>
      <c r="B35" s="222" t="s">
        <v>120</v>
      </c>
      <c r="C35" s="208"/>
      <c r="D35" s="208"/>
      <c r="E35" s="215" t="n">
        <v>27</v>
      </c>
      <c r="F35" s="216" t="n">
        <f aca="false">SUM(F36:F37)</f>
        <v>3575907.49</v>
      </c>
      <c r="G35" s="216"/>
      <c r="H35" s="217" t="n">
        <f aca="false">SUM(H36:H37)</f>
        <v>5129680.49</v>
      </c>
      <c r="I35" s="217"/>
      <c r="J35" s="199"/>
    </row>
    <row r="36" customFormat="false" ht="13.2" hidden="false" customHeight="false" outlineLevel="0" collapsed="false">
      <c r="A36" s="225"/>
      <c r="B36" s="225" t="s">
        <v>89</v>
      </c>
      <c r="C36" s="209" t="s">
        <v>121</v>
      </c>
      <c r="D36" s="209"/>
      <c r="E36" s="215" t="s">
        <v>122</v>
      </c>
      <c r="F36" s="228" t="n">
        <v>3575907.49</v>
      </c>
      <c r="G36" s="228"/>
      <c r="H36" s="229" t="n">
        <v>5126452.49</v>
      </c>
      <c r="I36" s="229"/>
      <c r="J36" s="199"/>
    </row>
    <row r="37" customFormat="false" ht="13.2" hidden="false" customHeight="false" outlineLevel="0" collapsed="false">
      <c r="A37" s="225"/>
      <c r="B37" s="225" t="s">
        <v>91</v>
      </c>
      <c r="C37" s="209" t="s">
        <v>123</v>
      </c>
      <c r="D37" s="209"/>
      <c r="E37" s="215" t="n">
        <v>275</v>
      </c>
      <c r="F37" s="223" t="n">
        <v>0</v>
      </c>
      <c r="G37" s="223"/>
      <c r="H37" s="224" t="n">
        <v>3228</v>
      </c>
      <c r="I37" s="224"/>
      <c r="J37" s="199"/>
    </row>
    <row r="38" customFormat="false" ht="10.2" hidden="false" customHeight="true" outlineLevel="0" collapsed="false">
      <c r="A38" s="225"/>
      <c r="B38" s="225"/>
      <c r="C38" s="209"/>
      <c r="D38" s="209"/>
      <c r="E38" s="215"/>
      <c r="F38" s="223"/>
      <c r="G38" s="223"/>
      <c r="H38" s="224"/>
      <c r="I38" s="224"/>
      <c r="J38" s="199"/>
    </row>
    <row r="39" customFormat="false" ht="13.2" hidden="false" customHeight="false" outlineLevel="0" collapsed="false">
      <c r="A39" s="221" t="s">
        <v>124</v>
      </c>
      <c r="B39" s="222" t="s">
        <v>125</v>
      </c>
      <c r="C39" s="208"/>
      <c r="D39" s="208"/>
      <c r="E39" s="215" t="n">
        <v>28</v>
      </c>
      <c r="F39" s="216" t="n">
        <f aca="false">SUM(F40:F41)</f>
        <v>4772860.4</v>
      </c>
      <c r="G39" s="216"/>
      <c r="H39" s="217" t="n">
        <f aca="false">SUM(H40:H41)</f>
        <v>4734999.35</v>
      </c>
      <c r="I39" s="217"/>
      <c r="J39" s="199"/>
    </row>
    <row r="40" customFormat="false" ht="13.2" hidden="false" customHeight="false" outlineLevel="0" collapsed="false">
      <c r="A40" s="225"/>
      <c r="B40" s="225" t="s">
        <v>89</v>
      </c>
      <c r="C40" s="209" t="s">
        <v>126</v>
      </c>
      <c r="D40" s="209"/>
      <c r="E40" s="215" t="s">
        <v>127</v>
      </c>
      <c r="F40" s="228" t="n">
        <v>4771611.65</v>
      </c>
      <c r="G40" s="228"/>
      <c r="H40" s="229" t="n">
        <v>4733750.6</v>
      </c>
      <c r="I40" s="229"/>
      <c r="J40" s="199"/>
    </row>
    <row r="41" customFormat="false" ht="13.2" hidden="false" customHeight="false" outlineLevel="0" collapsed="false">
      <c r="A41" s="225"/>
      <c r="B41" s="225" t="s">
        <v>91</v>
      </c>
      <c r="C41" s="209" t="s">
        <v>128</v>
      </c>
      <c r="D41" s="209"/>
      <c r="E41" s="215" t="n">
        <v>288</v>
      </c>
      <c r="F41" s="223" t="n">
        <v>1248.75</v>
      </c>
      <c r="G41" s="223"/>
      <c r="H41" s="224" t="n">
        <v>1248.75</v>
      </c>
      <c r="I41" s="224"/>
      <c r="J41" s="199"/>
    </row>
    <row r="42" customFormat="false" ht="9.6" hidden="false" customHeight="true" outlineLevel="0" collapsed="false">
      <c r="A42" s="225"/>
      <c r="B42" s="225"/>
      <c r="C42" s="209"/>
      <c r="D42" s="209"/>
      <c r="E42" s="215"/>
      <c r="F42" s="223"/>
      <c r="G42" s="223"/>
      <c r="H42" s="224"/>
      <c r="I42" s="224"/>
      <c r="J42" s="199"/>
    </row>
    <row r="43" customFormat="false" ht="13.2" hidden="false" customHeight="false" outlineLevel="0" collapsed="false">
      <c r="A43" s="214" t="s">
        <v>129</v>
      </c>
      <c r="B43" s="214"/>
      <c r="C43" s="214"/>
      <c r="D43" s="214"/>
      <c r="E43" s="215" t="s">
        <v>130</v>
      </c>
      <c r="F43" s="237" t="n">
        <f aca="false">F45+F47+F57+F59</f>
        <v>9496754.61</v>
      </c>
      <c r="G43" s="237"/>
      <c r="H43" s="238" t="n">
        <f aca="false">H45+H47+H57+H59</f>
        <v>6981023.25</v>
      </c>
      <c r="I43" s="238"/>
      <c r="J43" s="199"/>
    </row>
    <row r="44" customFormat="false" ht="8.4" hidden="false" customHeight="true" outlineLevel="0" collapsed="false">
      <c r="A44" s="204"/>
      <c r="B44" s="204"/>
      <c r="C44" s="204"/>
      <c r="D44" s="204"/>
      <c r="E44" s="215"/>
      <c r="F44" s="239"/>
      <c r="G44" s="239"/>
      <c r="H44" s="240"/>
      <c r="I44" s="240"/>
      <c r="J44" s="199"/>
    </row>
    <row r="45" customFormat="false" ht="13.2" hidden="false" customHeight="false" outlineLevel="0" collapsed="false">
      <c r="A45" s="221" t="s">
        <v>131</v>
      </c>
      <c r="B45" s="222" t="s">
        <v>132</v>
      </c>
      <c r="C45" s="208"/>
      <c r="D45" s="208"/>
      <c r="E45" s="215" t="n">
        <v>301</v>
      </c>
      <c r="F45" s="216" t="n">
        <v>0</v>
      </c>
      <c r="G45" s="216"/>
      <c r="H45" s="241" t="n">
        <v>0</v>
      </c>
      <c r="I45" s="241"/>
      <c r="J45" s="199"/>
    </row>
    <row r="46" customFormat="false" ht="10.2" hidden="false" customHeight="true" outlineLevel="0" collapsed="false">
      <c r="A46" s="221"/>
      <c r="B46" s="222"/>
      <c r="C46" s="208"/>
      <c r="D46" s="208"/>
      <c r="E46" s="215"/>
      <c r="F46" s="242"/>
      <c r="G46" s="242"/>
      <c r="H46" s="220"/>
      <c r="I46" s="220"/>
      <c r="J46" s="199"/>
    </row>
    <row r="47" customFormat="false" ht="13.2" hidden="false" customHeight="false" outlineLevel="0" collapsed="false">
      <c r="A47" s="221" t="s">
        <v>133</v>
      </c>
      <c r="B47" s="222" t="s">
        <v>134</v>
      </c>
      <c r="C47" s="208"/>
      <c r="D47" s="208"/>
      <c r="E47" s="215" t="s">
        <v>135</v>
      </c>
      <c r="F47" s="216" t="n">
        <f aca="false">F48+F49</f>
        <v>3084748.19</v>
      </c>
      <c r="G47" s="216"/>
      <c r="H47" s="217" t="n">
        <f aca="false">H48+H49</f>
        <v>3055057.48</v>
      </c>
      <c r="I47" s="217"/>
      <c r="J47" s="199"/>
    </row>
    <row r="48" customFormat="false" ht="13.2" hidden="false" customHeight="false" outlineLevel="0" collapsed="false">
      <c r="A48" s="225"/>
      <c r="B48" s="225" t="s">
        <v>89</v>
      </c>
      <c r="C48" s="209" t="s">
        <v>136</v>
      </c>
      <c r="D48" s="209"/>
      <c r="E48" s="215" t="n">
        <v>40</v>
      </c>
      <c r="F48" s="228" t="n">
        <v>935831.47</v>
      </c>
      <c r="G48" s="228"/>
      <c r="H48" s="229" t="n">
        <v>973928.65</v>
      </c>
      <c r="I48" s="229"/>
      <c r="J48" s="199"/>
    </row>
    <row r="49" customFormat="false" ht="13.2" hidden="false" customHeight="false" outlineLevel="0" collapsed="false">
      <c r="A49" s="225"/>
      <c r="B49" s="225" t="s">
        <v>91</v>
      </c>
      <c r="C49" s="209" t="s">
        <v>137</v>
      </c>
      <c r="D49" s="209"/>
      <c r="E49" s="215" t="s">
        <v>138</v>
      </c>
      <c r="F49" s="223" t="n">
        <f aca="false">SUM(F50:F55)</f>
        <v>2148916.72</v>
      </c>
      <c r="G49" s="223"/>
      <c r="H49" s="224" t="n">
        <f aca="false">SUM(H50:H55)</f>
        <v>2081128.83</v>
      </c>
      <c r="I49" s="224"/>
      <c r="J49" s="199"/>
    </row>
    <row r="50" customFormat="false" ht="13.2" hidden="false" customHeight="false" outlineLevel="0" collapsed="false">
      <c r="A50" s="225"/>
      <c r="B50" s="208"/>
      <c r="C50" s="209" t="s">
        <v>139</v>
      </c>
      <c r="D50" s="209"/>
      <c r="E50" s="215" t="s">
        <v>140</v>
      </c>
      <c r="F50" s="223" t="n">
        <v>1154415.48</v>
      </c>
      <c r="G50" s="223"/>
      <c r="H50" s="224" t="n">
        <v>1254385.06</v>
      </c>
      <c r="I50" s="224"/>
      <c r="J50" s="199"/>
    </row>
    <row r="51" customFormat="false" ht="13.2" hidden="false" customHeight="false" outlineLevel="0" collapsed="false">
      <c r="A51" s="225"/>
      <c r="B51" s="208"/>
      <c r="C51" s="209" t="s">
        <v>141</v>
      </c>
      <c r="D51" s="209"/>
      <c r="E51" s="215" t="n">
        <v>413</v>
      </c>
      <c r="F51" s="223" t="n">
        <v>665740.97</v>
      </c>
      <c r="G51" s="223"/>
      <c r="H51" s="224" t="n">
        <v>482579.19</v>
      </c>
      <c r="I51" s="224"/>
      <c r="J51" s="199"/>
    </row>
    <row r="52" customFormat="false" ht="13.2" hidden="false" customHeight="false" outlineLevel="0" collapsed="false">
      <c r="A52" s="225"/>
      <c r="B52" s="208"/>
      <c r="C52" s="209" t="s">
        <v>142</v>
      </c>
      <c r="D52" s="209"/>
      <c r="E52" s="215" t="n">
        <v>415</v>
      </c>
      <c r="F52" s="223" t="n">
        <v>66271.43</v>
      </c>
      <c r="G52" s="223"/>
      <c r="H52" s="224" t="n">
        <v>61170.87</v>
      </c>
      <c r="I52" s="224"/>
      <c r="J52" s="199"/>
    </row>
    <row r="53" customFormat="false" ht="13.2" hidden="false" customHeight="false" outlineLevel="0" collapsed="false">
      <c r="A53" s="225"/>
      <c r="B53" s="208"/>
      <c r="C53" s="209" t="s">
        <v>143</v>
      </c>
      <c r="D53" s="209"/>
      <c r="E53" s="215" t="s">
        <v>144</v>
      </c>
      <c r="F53" s="223" t="n">
        <v>197067.67</v>
      </c>
      <c r="G53" s="223"/>
      <c r="H53" s="224" t="n">
        <v>219213.34</v>
      </c>
      <c r="I53" s="224"/>
      <c r="J53" s="199"/>
    </row>
    <row r="54" customFormat="false" ht="13.2" hidden="false" customHeight="false" outlineLevel="0" collapsed="false">
      <c r="A54" s="225"/>
      <c r="B54" s="225" t="s">
        <v>93</v>
      </c>
      <c r="C54" s="209" t="s">
        <v>145</v>
      </c>
      <c r="D54" s="209"/>
      <c r="E54" s="215" t="n">
        <v>4251</v>
      </c>
      <c r="F54" s="223" t="n">
        <v>65421.17</v>
      </c>
      <c r="G54" s="223"/>
      <c r="H54" s="224" t="n">
        <v>63780.37</v>
      </c>
      <c r="I54" s="224"/>
      <c r="J54" s="199"/>
    </row>
    <row r="55" customFormat="false" ht="13.2" hidden="false" customHeight="false" outlineLevel="0" collapsed="false">
      <c r="A55" s="225"/>
      <c r="B55" s="225" t="s">
        <v>95</v>
      </c>
      <c r="C55" s="209" t="s">
        <v>146</v>
      </c>
      <c r="D55" s="209"/>
      <c r="E55" s="215" t="s">
        <v>147</v>
      </c>
      <c r="F55" s="223" t="n">
        <v>0</v>
      </c>
      <c r="G55" s="223"/>
      <c r="H55" s="224" t="n">
        <v>0</v>
      </c>
      <c r="I55" s="224"/>
      <c r="J55" s="199"/>
    </row>
    <row r="56" customFormat="false" ht="10.2" hidden="false" customHeight="true" outlineLevel="0" collapsed="false">
      <c r="A56" s="225"/>
      <c r="B56" s="225"/>
      <c r="C56" s="209"/>
      <c r="D56" s="209"/>
      <c r="E56" s="215"/>
      <c r="F56" s="223"/>
      <c r="G56" s="223"/>
      <c r="H56" s="224"/>
      <c r="I56" s="224"/>
      <c r="J56" s="199"/>
    </row>
    <row r="57" customFormat="false" ht="13.2" hidden="false" customHeight="false" outlineLevel="0" collapsed="false">
      <c r="A57" s="221" t="s">
        <v>148</v>
      </c>
      <c r="B57" s="222" t="s">
        <v>149</v>
      </c>
      <c r="C57" s="208"/>
      <c r="D57" s="208"/>
      <c r="E57" s="215" t="s">
        <v>150</v>
      </c>
      <c r="F57" s="243" t="n">
        <v>0</v>
      </c>
      <c r="G57" s="243"/>
      <c r="H57" s="244" t="n">
        <v>0</v>
      </c>
      <c r="I57" s="244"/>
      <c r="J57" s="199"/>
    </row>
    <row r="58" customFormat="false" ht="10.2" hidden="false" customHeight="true" outlineLevel="0" collapsed="false">
      <c r="A58" s="221"/>
      <c r="B58" s="222"/>
      <c r="C58" s="208"/>
      <c r="D58" s="208"/>
      <c r="E58" s="215"/>
      <c r="F58" s="223"/>
      <c r="G58" s="223"/>
      <c r="H58" s="224"/>
      <c r="I58" s="224"/>
      <c r="J58" s="199"/>
    </row>
    <row r="59" customFormat="false" ht="13.2" hidden="false" customHeight="false" outlineLevel="0" collapsed="false">
      <c r="A59" s="221" t="s">
        <v>151</v>
      </c>
      <c r="B59" s="222" t="s">
        <v>152</v>
      </c>
      <c r="C59" s="208"/>
      <c r="D59" s="208"/>
      <c r="E59" s="215" t="s">
        <v>153</v>
      </c>
      <c r="F59" s="216" t="n">
        <f aca="false">SUM(F60:F62)</f>
        <v>6412006.42</v>
      </c>
      <c r="G59" s="216"/>
      <c r="H59" s="217" t="n">
        <f aca="false">SUM(H60:H62)</f>
        <v>3925965.77</v>
      </c>
      <c r="I59" s="217"/>
      <c r="J59" s="199"/>
    </row>
    <row r="60" customFormat="false" ht="13.2" hidden="false" customHeight="false" outlineLevel="0" collapsed="false">
      <c r="A60" s="225"/>
      <c r="B60" s="225" t="s">
        <v>89</v>
      </c>
      <c r="C60" s="209" t="s">
        <v>154</v>
      </c>
      <c r="D60" s="209"/>
      <c r="E60" s="215" t="n">
        <v>553</v>
      </c>
      <c r="F60" s="228" t="n">
        <v>5268599.34</v>
      </c>
      <c r="G60" s="228"/>
      <c r="H60" s="229" t="n">
        <v>2980000</v>
      </c>
      <c r="I60" s="229"/>
      <c r="J60" s="199"/>
    </row>
    <row r="61" customFormat="false" ht="13.2" hidden="false" customHeight="false" outlineLevel="0" collapsed="false">
      <c r="A61" s="225"/>
      <c r="B61" s="225" t="s">
        <v>91</v>
      </c>
      <c r="C61" s="209" t="s">
        <v>155</v>
      </c>
      <c r="D61" s="209"/>
      <c r="E61" s="215" t="n">
        <v>55</v>
      </c>
      <c r="F61" s="223" t="n">
        <v>1356371.58</v>
      </c>
      <c r="G61" s="223"/>
      <c r="H61" s="224" t="n">
        <v>945965.77</v>
      </c>
      <c r="I61" s="224"/>
      <c r="J61" s="199"/>
    </row>
    <row r="62" customFormat="false" ht="13.2" hidden="false" customHeight="false" outlineLevel="0" collapsed="false">
      <c r="A62" s="225"/>
      <c r="B62" s="225" t="s">
        <v>93</v>
      </c>
      <c r="C62" s="209" t="s">
        <v>156</v>
      </c>
      <c r="D62" s="209"/>
      <c r="E62" s="215" t="s">
        <v>157</v>
      </c>
      <c r="F62" s="223" t="n">
        <v>-212964.5</v>
      </c>
      <c r="G62" s="223"/>
      <c r="H62" s="224" t="n">
        <v>0</v>
      </c>
      <c r="I62" s="224"/>
      <c r="J62" s="199"/>
    </row>
    <row r="63" customFormat="false" ht="10.2" hidden="false" customHeight="true" outlineLevel="0" collapsed="false">
      <c r="A63" s="225"/>
      <c r="B63" s="225"/>
      <c r="C63" s="209"/>
      <c r="D63" s="209"/>
      <c r="E63" s="215"/>
      <c r="F63" s="223"/>
      <c r="G63" s="223"/>
      <c r="H63" s="224"/>
      <c r="I63" s="224"/>
      <c r="J63" s="199"/>
    </row>
    <row r="64" customFormat="false" ht="13.2" hidden="false" customHeight="false" outlineLevel="0" collapsed="false">
      <c r="A64" s="221" t="s">
        <v>158</v>
      </c>
      <c r="B64" s="222" t="s">
        <v>159</v>
      </c>
      <c r="C64" s="208"/>
      <c r="D64" s="208"/>
      <c r="E64" s="215" t="s">
        <v>160</v>
      </c>
      <c r="F64" s="216" t="n">
        <v>0</v>
      </c>
      <c r="G64" s="216"/>
      <c r="H64" s="217" t="n">
        <v>200000</v>
      </c>
      <c r="I64" s="217"/>
      <c r="J64" s="199"/>
    </row>
    <row r="65" customFormat="false" ht="10.2" hidden="false" customHeight="true" outlineLevel="0" collapsed="false">
      <c r="A65" s="225"/>
      <c r="B65" s="208"/>
      <c r="C65" s="222"/>
      <c r="D65" s="222"/>
      <c r="E65" s="245"/>
      <c r="F65" s="228"/>
      <c r="G65" s="228"/>
      <c r="H65" s="229"/>
      <c r="I65" s="229"/>
      <c r="J65" s="199"/>
    </row>
    <row r="66" customFormat="false" ht="13.8" hidden="false" customHeight="false" outlineLevel="0" collapsed="false">
      <c r="A66" s="225"/>
      <c r="B66" s="208"/>
      <c r="C66" s="246" t="s">
        <v>161</v>
      </c>
      <c r="D66" s="246"/>
      <c r="E66" s="247" t="s">
        <v>162</v>
      </c>
      <c r="F66" s="248" t="n">
        <f aca="false">F10+F43+F64</f>
        <v>69419583.22</v>
      </c>
      <c r="G66" s="248"/>
      <c r="H66" s="249" t="n">
        <f aca="false">H10+H43+H64</f>
        <v>66129614.24</v>
      </c>
      <c r="I66" s="249"/>
      <c r="J66" s="199"/>
    </row>
    <row r="67" customFormat="false" ht="15" hidden="false" customHeight="false" outlineLevel="0" collapsed="false">
      <c r="A67" s="250"/>
      <c r="B67" s="199"/>
      <c r="C67" s="199"/>
      <c r="D67" s="199"/>
      <c r="E67" s="199"/>
      <c r="F67" s="199"/>
      <c r="G67" s="199"/>
      <c r="H67" s="199"/>
      <c r="I67" s="251"/>
      <c r="J67" s="251"/>
    </row>
    <row r="68" customFormat="false" ht="15" hidden="false" customHeight="false" outlineLevel="0" collapsed="false">
      <c r="A68" s="250"/>
      <c r="B68" s="199"/>
      <c r="C68" s="199"/>
      <c r="D68" s="199"/>
      <c r="E68" s="199"/>
      <c r="F68" s="199"/>
      <c r="G68" s="199"/>
      <c r="H68" s="199"/>
      <c r="I68" s="251"/>
      <c r="J68" s="251"/>
    </row>
    <row r="69" customFormat="false" ht="15" hidden="false" customHeight="false" outlineLevel="0" collapsed="false">
      <c r="A69" s="250"/>
      <c r="B69" s="199"/>
      <c r="C69" s="199"/>
      <c r="D69" s="199"/>
      <c r="E69" s="199"/>
      <c r="F69" s="199"/>
      <c r="G69" s="199"/>
      <c r="H69" s="199"/>
      <c r="I69" s="251"/>
      <c r="J69" s="251"/>
    </row>
    <row r="70" customFormat="false" ht="15" hidden="false" customHeight="false" outlineLevel="0" collapsed="false">
      <c r="A70" s="250"/>
      <c r="B70" s="199"/>
      <c r="C70" s="199"/>
      <c r="D70" s="199"/>
      <c r="E70" s="199"/>
      <c r="F70" s="199"/>
      <c r="G70" s="199"/>
      <c r="H70" s="199"/>
      <c r="I70" s="251"/>
      <c r="J70" s="251"/>
    </row>
    <row r="71" customFormat="false" ht="15" hidden="false" customHeight="false" outlineLevel="0" collapsed="false">
      <c r="A71" s="250"/>
      <c r="B71" s="199"/>
      <c r="C71" s="199"/>
      <c r="D71" s="199"/>
      <c r="E71" s="199"/>
      <c r="F71" s="199"/>
      <c r="G71" s="199"/>
      <c r="H71" s="199"/>
      <c r="I71" s="251"/>
      <c r="J71" s="251"/>
    </row>
    <row r="72" customFormat="false" ht="15" hidden="false" customHeight="false" outlineLevel="0" collapsed="false">
      <c r="A72" s="250"/>
      <c r="B72" s="199"/>
      <c r="C72" s="199"/>
      <c r="D72" s="199"/>
      <c r="E72" s="199"/>
      <c r="F72" s="199"/>
      <c r="G72" s="199"/>
      <c r="H72" s="199"/>
      <c r="I72" s="251"/>
      <c r="J72" s="251"/>
    </row>
    <row r="73" customFormat="false" ht="15" hidden="false" customHeight="false" outlineLevel="0" collapsed="false">
      <c r="A73" s="250"/>
      <c r="B73" s="199"/>
      <c r="C73" s="199"/>
      <c r="D73" s="199"/>
      <c r="E73" s="199"/>
      <c r="F73" s="199"/>
      <c r="G73" s="199"/>
      <c r="H73" s="199"/>
      <c r="I73" s="251"/>
      <c r="J73" s="251"/>
    </row>
    <row r="74" customFormat="false" ht="15" hidden="false" customHeight="false" outlineLevel="0" collapsed="false">
      <c r="A74" s="250"/>
      <c r="B74" s="199"/>
      <c r="C74" s="199"/>
      <c r="D74" s="199"/>
      <c r="E74" s="199"/>
      <c r="F74" s="199"/>
      <c r="G74" s="199"/>
      <c r="H74" s="199"/>
      <c r="I74" s="251"/>
      <c r="J74" s="251"/>
    </row>
    <row r="75" customFormat="false" ht="15" hidden="false" customHeight="false" outlineLevel="0" collapsed="false">
      <c r="A75" s="250"/>
      <c r="B75" s="199"/>
      <c r="C75" s="199"/>
      <c r="D75" s="199"/>
      <c r="E75" s="199"/>
      <c r="F75" s="199"/>
      <c r="G75" s="199"/>
      <c r="H75" s="199"/>
      <c r="I75" s="251"/>
      <c r="J75" s="251"/>
    </row>
    <row r="76" customFormat="false" ht="15" hidden="false" customHeight="false" outlineLevel="0" collapsed="false">
      <c r="A76" s="250"/>
      <c r="B76" s="199"/>
      <c r="C76" s="199"/>
      <c r="D76" s="199"/>
      <c r="E76" s="199"/>
      <c r="F76" s="199"/>
      <c r="G76" s="199"/>
      <c r="H76" s="199"/>
      <c r="I76" s="251"/>
      <c r="J76" s="251"/>
    </row>
    <row r="77" customFormat="false" ht="15" hidden="false" customHeight="false" outlineLevel="0" collapsed="false">
      <c r="A77" s="250"/>
      <c r="B77" s="199"/>
      <c r="C77" s="199"/>
      <c r="D77" s="199"/>
      <c r="E77" s="199"/>
      <c r="F77" s="199"/>
      <c r="G77" s="199"/>
      <c r="H77" s="199"/>
      <c r="I77" s="251"/>
      <c r="J77" s="251"/>
    </row>
    <row r="78" customFormat="false" ht="15" hidden="false" customHeight="false" outlineLevel="0" collapsed="false">
      <c r="A78" s="250"/>
      <c r="B78" s="199"/>
      <c r="C78" s="199"/>
      <c r="D78" s="199"/>
      <c r="E78" s="199"/>
      <c r="F78" s="199"/>
      <c r="G78" s="199"/>
      <c r="H78" s="199"/>
      <c r="I78" s="251"/>
      <c r="J78" s="251"/>
    </row>
    <row r="79" customFormat="false" ht="15" hidden="false" customHeight="false" outlineLevel="0" collapsed="false">
      <c r="A79" s="250"/>
      <c r="B79" s="199"/>
      <c r="C79" s="199"/>
      <c r="D79" s="199"/>
      <c r="E79" s="199"/>
      <c r="F79" s="199"/>
      <c r="G79" s="199"/>
      <c r="H79" s="199"/>
      <c r="I79" s="251"/>
      <c r="J79" s="251"/>
    </row>
    <row r="80" customFormat="false" ht="15" hidden="false" customHeight="false" outlineLevel="0" collapsed="false">
      <c r="A80" s="250"/>
      <c r="B80" s="199"/>
      <c r="C80" s="199"/>
      <c r="D80" s="199"/>
      <c r="E80" s="199"/>
      <c r="F80" s="199"/>
      <c r="G80" s="199"/>
      <c r="H80" s="199"/>
      <c r="I80" s="251"/>
      <c r="J80" s="251"/>
    </row>
    <row r="81" customFormat="false" ht="15" hidden="false" customHeight="false" outlineLevel="0" collapsed="false">
      <c r="A81" s="250"/>
      <c r="B81" s="199"/>
      <c r="C81" s="199"/>
      <c r="D81" s="199"/>
      <c r="E81" s="199"/>
      <c r="F81" s="199"/>
      <c r="G81" s="199"/>
      <c r="H81" s="199"/>
      <c r="I81" s="251"/>
      <c r="J81" s="251"/>
    </row>
    <row r="82" customFormat="false" ht="15" hidden="false" customHeight="false" outlineLevel="0" collapsed="false">
      <c r="A82" s="250"/>
      <c r="B82" s="199"/>
      <c r="C82" s="199"/>
      <c r="D82" s="199"/>
      <c r="E82" s="199"/>
      <c r="F82" s="199"/>
      <c r="G82" s="199"/>
      <c r="H82" s="199"/>
      <c r="I82" s="251"/>
      <c r="J82" s="251"/>
    </row>
    <row r="83" customFormat="false" ht="15" hidden="false" customHeight="false" outlineLevel="0" collapsed="false">
      <c r="A83" s="250"/>
      <c r="B83" s="199"/>
      <c r="C83" s="199"/>
      <c r="D83" s="199"/>
      <c r="E83" s="199"/>
      <c r="F83" s="199"/>
      <c r="G83" s="199"/>
      <c r="H83" s="199"/>
      <c r="I83" s="251"/>
      <c r="J83" s="251"/>
    </row>
    <row r="84" customFormat="false" ht="15" hidden="false" customHeight="false" outlineLevel="0" collapsed="false">
      <c r="A84" s="250"/>
      <c r="B84" s="199"/>
      <c r="C84" s="199"/>
      <c r="D84" s="199"/>
      <c r="E84" s="199"/>
      <c r="F84" s="199"/>
      <c r="G84" s="199"/>
      <c r="H84" s="199"/>
      <c r="I84" s="251"/>
      <c r="J84" s="251"/>
    </row>
    <row r="85" customFormat="false" ht="15" hidden="false" customHeight="false" outlineLevel="0" collapsed="false">
      <c r="A85" s="250"/>
      <c r="B85" s="199"/>
      <c r="C85" s="199"/>
      <c r="D85" s="199"/>
      <c r="E85" s="199"/>
      <c r="F85" s="199"/>
      <c r="G85" s="199"/>
      <c r="H85" s="199"/>
      <c r="I85" s="251"/>
      <c r="J85" s="251"/>
    </row>
  </sheetData>
  <mergeCells count="125">
    <mergeCell ref="A1:B2"/>
    <mergeCell ref="C1:I2"/>
    <mergeCell ref="A3:E3"/>
    <mergeCell ref="E5:F5"/>
    <mergeCell ref="A6:D6"/>
    <mergeCell ref="E6:E8"/>
    <mergeCell ref="F6:G8"/>
    <mergeCell ref="H6:I8"/>
    <mergeCell ref="H9:I9"/>
    <mergeCell ref="A10:D10"/>
    <mergeCell ref="F10:G10"/>
    <mergeCell ref="H10:I10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C22:D22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G37"/>
    <mergeCell ref="H37:I37"/>
    <mergeCell ref="F38:G38"/>
    <mergeCell ref="H38:I38"/>
    <mergeCell ref="F39:G39"/>
    <mergeCell ref="H39:I39"/>
    <mergeCell ref="F40:G40"/>
    <mergeCell ref="H40:I40"/>
    <mergeCell ref="F41:G41"/>
    <mergeCell ref="H41:I41"/>
    <mergeCell ref="F42:G42"/>
    <mergeCell ref="H42:I42"/>
    <mergeCell ref="A43:D43"/>
    <mergeCell ref="F43:G43"/>
    <mergeCell ref="H43:I43"/>
    <mergeCell ref="F44:G44"/>
    <mergeCell ref="H44:I44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  <mergeCell ref="F57:G57"/>
    <mergeCell ref="H57:I57"/>
    <mergeCell ref="F58:G58"/>
    <mergeCell ref="H58:I58"/>
    <mergeCell ref="F59:G59"/>
    <mergeCell ref="H59:I59"/>
    <mergeCell ref="F60:G60"/>
    <mergeCell ref="H60:I60"/>
    <mergeCell ref="F61:G61"/>
    <mergeCell ref="H61:I61"/>
    <mergeCell ref="F62:G62"/>
    <mergeCell ref="H62:I62"/>
    <mergeCell ref="F63:G63"/>
    <mergeCell ref="H63:I63"/>
    <mergeCell ref="F64:G64"/>
    <mergeCell ref="H64:I64"/>
    <mergeCell ref="F65:G65"/>
    <mergeCell ref="H65:I65"/>
    <mergeCell ref="F66:G66"/>
    <mergeCell ref="H66:I66"/>
  </mergeCells>
  <printOptions headings="false" gridLines="false" gridLinesSet="true" horizontalCentered="false" verticalCentered="false"/>
  <pageMargins left="0.354166666666667" right="0.354166666666667" top="0.354166666666667" bottom="0.354166666666667" header="0.511805555555555" footer="0.118055555555556"/>
  <pageSetup paperSize="8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12109375" defaultRowHeight="13.2" zeroHeight="false" outlineLevelRow="0" outlineLevelCol="0"/>
  <cols>
    <col collapsed="false" customWidth="true" hidden="false" outlineLevel="0" max="1" min="1" style="0" width="17.89"/>
    <col collapsed="false" customWidth="true" hidden="false" outlineLevel="0" max="2" min="2" style="0" width="8"/>
    <col collapsed="false" customWidth="true" hidden="false" outlineLevel="0" max="3" min="3" style="0" width="40.44"/>
    <col collapsed="false" customWidth="true" hidden="false" outlineLevel="0" max="4" min="4" style="0" width="7.67"/>
    <col collapsed="false" customWidth="true" hidden="false" outlineLevel="0" max="5" min="5" style="0" width="10.66"/>
    <col collapsed="false" customWidth="true" hidden="false" outlineLevel="0" max="6" min="6" style="0" width="11.66"/>
    <col collapsed="false" customWidth="true" hidden="false" outlineLevel="0" max="8" min="7" style="0" width="6.66"/>
    <col collapsed="false" customWidth="true" hidden="false" outlineLevel="0" max="9" min="9" style="0" width="11.66"/>
  </cols>
  <sheetData>
    <row r="1" customFormat="false" ht="13.2" hidden="false" customHeight="true" outlineLevel="0" collapsed="false">
      <c r="A1" s="168" t="str">
        <f aca="false">Coordonnées!A1</f>
        <v>Synthèse des Comptes</v>
      </c>
      <c r="B1" s="168"/>
      <c r="C1" s="101" t="str">
        <f aca="false">Coordonnées!G1</f>
        <v>Administration communale de Fleron</v>
      </c>
      <c r="D1" s="101"/>
      <c r="E1" s="101"/>
      <c r="F1" s="101"/>
      <c r="G1" s="101"/>
      <c r="H1" s="101"/>
      <c r="I1" s="101"/>
      <c r="J1" s="9" t="str">
        <f aca="false">Coordonnées!$U$1</f>
        <v>Code INS</v>
      </c>
      <c r="K1" s="10" t="n">
        <f aca="false">Coordonnées!$V$1</f>
        <v>62038</v>
      </c>
    </row>
    <row r="2" customFormat="false" ht="13.2" hidden="false" customHeight="false" outlineLevel="0" collapsed="false">
      <c r="A2" s="168"/>
      <c r="B2" s="168"/>
      <c r="C2" s="101"/>
      <c r="D2" s="101"/>
      <c r="E2" s="101"/>
      <c r="F2" s="101"/>
      <c r="G2" s="101"/>
      <c r="H2" s="101"/>
      <c r="I2" s="101"/>
      <c r="J2" s="12" t="str">
        <f aca="false">Coordonnées!$U$2</f>
        <v>Exercice:</v>
      </c>
      <c r="K2" s="13" t="n">
        <f aca="false">Coordonnées!$V$2</f>
        <v>2024</v>
      </c>
    </row>
    <row r="3" customFormat="false" ht="13.2" hidden="false" customHeight="false" outlineLevel="0" collapsed="false">
      <c r="A3" s="252" t="str">
        <f aca="false">Coordonnées!A3</f>
        <v>Modèle officiel généré par l'application eComptes © SPW Intérieur et Action Sociale</v>
      </c>
      <c r="B3" s="252"/>
      <c r="C3" s="252"/>
      <c r="D3" s="252"/>
      <c r="E3" s="252"/>
      <c r="F3" s="189"/>
      <c r="J3" s="19" t="str">
        <f aca="false">Coordonnées!$U$3</f>
        <v>Version:</v>
      </c>
      <c r="K3" s="191" t="n">
        <f aca="false">Coordonnées!$V$3</f>
        <v>2</v>
      </c>
    </row>
    <row r="4" customFormat="false" ht="13.2" hidden="false" customHeight="false" outlineLevel="0" collapsed="false">
      <c r="A4" s="253"/>
      <c r="B4" s="254"/>
      <c r="C4" s="255"/>
      <c r="D4" s="255"/>
      <c r="E4" s="256"/>
      <c r="F4" s="256"/>
      <c r="G4" s="256"/>
      <c r="H4" s="256"/>
      <c r="I4" s="257"/>
      <c r="J4" s="258"/>
    </row>
    <row r="5" customFormat="false" ht="13.8" hidden="false" customHeight="false" outlineLevel="0" collapsed="false">
      <c r="A5" s="259"/>
      <c r="B5" s="260"/>
      <c r="D5" s="261"/>
      <c r="E5" s="260"/>
      <c r="F5" s="262"/>
      <c r="G5" s="262"/>
      <c r="H5" s="262"/>
      <c r="I5" s="262"/>
      <c r="J5" s="263"/>
    </row>
    <row r="6" customFormat="false" ht="13.2" hidden="false" customHeight="false" outlineLevel="0" collapsed="false">
      <c r="A6" s="264"/>
      <c r="B6" s="265"/>
      <c r="C6" s="266" t="s">
        <v>78</v>
      </c>
      <c r="D6" s="265"/>
      <c r="E6" s="267" t="s">
        <v>79</v>
      </c>
      <c r="F6" s="268" t="n">
        <f aca="false">K2</f>
        <v>2024</v>
      </c>
      <c r="G6" s="268"/>
      <c r="H6" s="269" t="n">
        <f aca="false">F6-1</f>
        <v>2023</v>
      </c>
      <c r="I6" s="269"/>
      <c r="J6" s="270"/>
    </row>
    <row r="7" customFormat="false" ht="10.2" hidden="false" customHeight="true" outlineLevel="0" collapsed="false">
      <c r="A7" s="264"/>
      <c r="B7" s="265"/>
      <c r="C7" s="265"/>
      <c r="D7" s="271"/>
      <c r="E7" s="267"/>
      <c r="F7" s="268"/>
      <c r="G7" s="268"/>
      <c r="H7" s="269"/>
      <c r="I7" s="269"/>
      <c r="J7" s="270"/>
    </row>
    <row r="8" customFormat="false" ht="13.8" hidden="false" customHeight="false" outlineLevel="0" collapsed="false">
      <c r="A8" s="264"/>
      <c r="B8" s="265"/>
      <c r="C8" s="271" t="s">
        <v>163</v>
      </c>
      <c r="D8" s="265"/>
      <c r="E8" s="267"/>
      <c r="F8" s="268"/>
      <c r="G8" s="268"/>
      <c r="H8" s="269"/>
      <c r="I8" s="269"/>
      <c r="J8" s="270"/>
    </row>
    <row r="9" customFormat="false" ht="10.2" hidden="false" customHeight="true" outlineLevel="0" collapsed="false">
      <c r="A9" s="264"/>
      <c r="B9" s="265"/>
      <c r="C9" s="265"/>
      <c r="D9" s="265"/>
      <c r="E9" s="272"/>
      <c r="F9" s="273"/>
      <c r="G9" s="273"/>
      <c r="H9" s="274"/>
      <c r="I9" s="274"/>
      <c r="J9" s="270"/>
    </row>
    <row r="10" customFormat="false" ht="13.2" hidden="false" customHeight="false" outlineLevel="0" collapsed="false">
      <c r="A10" s="264"/>
      <c r="B10" s="265"/>
      <c r="C10" s="275" t="s">
        <v>164</v>
      </c>
      <c r="D10" s="275"/>
      <c r="E10" s="276" t="s">
        <v>165</v>
      </c>
      <c r="F10" s="216" t="n">
        <f aca="false">F12+F14+F16+F21+F25+F31</f>
        <v>53550142.5</v>
      </c>
      <c r="G10" s="216"/>
      <c r="H10" s="217" t="n">
        <f aca="false">H12+H14+H16+H21+H25+H31</f>
        <v>52446881.53</v>
      </c>
      <c r="I10" s="217"/>
      <c r="J10" s="270"/>
    </row>
    <row r="11" customFormat="false" ht="10.2" hidden="false" customHeight="true" outlineLevel="0" collapsed="false">
      <c r="A11" s="264"/>
      <c r="B11" s="265"/>
      <c r="C11" s="275"/>
      <c r="D11" s="275"/>
      <c r="E11" s="276"/>
      <c r="F11" s="242"/>
      <c r="G11" s="242"/>
      <c r="H11" s="220"/>
      <c r="I11" s="220"/>
      <c r="J11" s="270"/>
    </row>
    <row r="12" customFormat="false" ht="13.2" hidden="false" customHeight="false" outlineLevel="0" collapsed="false">
      <c r="A12" s="277" t="s">
        <v>166</v>
      </c>
      <c r="B12" s="278" t="s">
        <v>167</v>
      </c>
      <c r="C12" s="265"/>
      <c r="D12" s="265"/>
      <c r="E12" s="279" t="n">
        <v>10</v>
      </c>
      <c r="F12" s="216" t="n">
        <v>17123213.87</v>
      </c>
      <c r="G12" s="216"/>
      <c r="H12" s="217" t="n">
        <v>17123213.87</v>
      </c>
      <c r="I12" s="217"/>
      <c r="J12" s="270"/>
    </row>
    <row r="13" customFormat="false" ht="10.2" hidden="false" customHeight="true" outlineLevel="0" collapsed="false">
      <c r="A13" s="277"/>
      <c r="B13" s="278"/>
      <c r="C13" s="265"/>
      <c r="D13" s="265"/>
      <c r="E13" s="279"/>
      <c r="F13" s="242"/>
      <c r="G13" s="242"/>
      <c r="H13" s="220"/>
      <c r="I13" s="220"/>
      <c r="J13" s="270"/>
    </row>
    <row r="14" customFormat="false" ht="13.2" hidden="false" customHeight="false" outlineLevel="0" collapsed="false">
      <c r="A14" s="277" t="s">
        <v>168</v>
      </c>
      <c r="B14" s="278" t="s">
        <v>169</v>
      </c>
      <c r="C14" s="265"/>
      <c r="D14" s="265"/>
      <c r="E14" s="279" t="n">
        <v>12</v>
      </c>
      <c r="F14" s="216" t="n">
        <v>15517010.44</v>
      </c>
      <c r="G14" s="216"/>
      <c r="H14" s="217" t="n">
        <v>15002658.21</v>
      </c>
      <c r="I14" s="217"/>
      <c r="J14" s="270"/>
    </row>
    <row r="15" customFormat="false" ht="10.2" hidden="false" customHeight="true" outlineLevel="0" collapsed="false">
      <c r="A15" s="277"/>
      <c r="B15" s="278"/>
      <c r="C15" s="265"/>
      <c r="D15" s="265"/>
      <c r="E15" s="279"/>
      <c r="F15" s="242"/>
      <c r="G15" s="242"/>
      <c r="H15" s="220"/>
      <c r="I15" s="220"/>
      <c r="J15" s="270"/>
    </row>
    <row r="16" customFormat="false" ht="13.2" hidden="false" customHeight="false" outlineLevel="0" collapsed="false">
      <c r="A16" s="277" t="s">
        <v>170</v>
      </c>
      <c r="B16" s="278" t="s">
        <v>171</v>
      </c>
      <c r="C16" s="265"/>
      <c r="D16" s="265"/>
      <c r="E16" s="279" t="n">
        <v>13</v>
      </c>
      <c r="F16" s="216" t="n">
        <f aca="false">SUM(F17:F19)</f>
        <v>3737245.71</v>
      </c>
      <c r="G16" s="216"/>
      <c r="H16" s="217" t="n">
        <f aca="false">SUM(H17:H19)</f>
        <v>2995946.02</v>
      </c>
      <c r="I16" s="217"/>
      <c r="J16" s="270"/>
    </row>
    <row r="17" customFormat="false" ht="13.2" hidden="false" customHeight="false" outlineLevel="0" collapsed="false">
      <c r="A17" s="264"/>
      <c r="B17" s="280" t="s">
        <v>172</v>
      </c>
      <c r="C17" s="281" t="s">
        <v>173</v>
      </c>
      <c r="D17" s="281"/>
      <c r="E17" s="279" t="n">
        <v>1301</v>
      </c>
      <c r="F17" s="282" t="n">
        <v>-82381.74</v>
      </c>
      <c r="G17" s="282"/>
      <c r="H17" s="283" t="n">
        <v>514352.23</v>
      </c>
      <c r="I17" s="283"/>
      <c r="J17" s="270"/>
    </row>
    <row r="18" customFormat="false" ht="13.2" hidden="false" customHeight="false" outlineLevel="0" collapsed="false">
      <c r="A18" s="264"/>
      <c r="B18" s="280" t="s">
        <v>174</v>
      </c>
      <c r="C18" s="281" t="s">
        <v>175</v>
      </c>
      <c r="D18" s="281"/>
      <c r="E18" s="279" t="n">
        <v>1302</v>
      </c>
      <c r="F18" s="284" t="n">
        <v>2563975.53</v>
      </c>
      <c r="G18" s="284"/>
      <c r="H18" s="285" t="n">
        <v>-82381.74</v>
      </c>
      <c r="I18" s="285"/>
      <c r="J18" s="270"/>
    </row>
    <row r="19" customFormat="false" ht="13.2" hidden="false" customHeight="false" outlineLevel="0" collapsed="false">
      <c r="A19" s="264"/>
      <c r="B19" s="280" t="s">
        <v>176</v>
      </c>
      <c r="C19" s="281" t="s">
        <v>177</v>
      </c>
      <c r="D19" s="281"/>
      <c r="E19" s="279" t="n">
        <v>1303</v>
      </c>
      <c r="F19" s="284" t="n">
        <v>1255651.92</v>
      </c>
      <c r="G19" s="284"/>
      <c r="H19" s="285" t="n">
        <v>2563975.53</v>
      </c>
      <c r="I19" s="285"/>
      <c r="J19" s="270"/>
    </row>
    <row r="20" customFormat="false" ht="10.2" hidden="false" customHeight="true" outlineLevel="0" collapsed="false">
      <c r="A20" s="264"/>
      <c r="B20" s="280"/>
      <c r="C20" s="281"/>
      <c r="D20" s="281"/>
      <c r="E20" s="279"/>
      <c r="F20" s="284"/>
      <c r="G20" s="284"/>
      <c r="H20" s="285"/>
      <c r="I20" s="285"/>
      <c r="J20" s="270"/>
    </row>
    <row r="21" customFormat="false" ht="13.2" hidden="false" customHeight="false" outlineLevel="0" collapsed="false">
      <c r="A21" s="277" t="s">
        <v>178</v>
      </c>
      <c r="B21" s="278" t="s">
        <v>179</v>
      </c>
      <c r="C21" s="265"/>
      <c r="D21" s="265"/>
      <c r="E21" s="279" t="n">
        <v>14</v>
      </c>
      <c r="F21" s="216" t="n">
        <f aca="false">SUM(F22:F23)</f>
        <v>442125.21</v>
      </c>
      <c r="G21" s="216"/>
      <c r="H21" s="217" t="n">
        <f aca="false">SUM(H22:H23)</f>
        <v>1203186.57</v>
      </c>
      <c r="I21" s="217"/>
      <c r="J21" s="270"/>
    </row>
    <row r="22" customFormat="false" ht="13.2" hidden="false" customHeight="false" outlineLevel="0" collapsed="false">
      <c r="A22" s="264"/>
      <c r="B22" s="280" t="s">
        <v>172</v>
      </c>
      <c r="C22" s="281" t="s">
        <v>180</v>
      </c>
      <c r="D22" s="281"/>
      <c r="E22" s="279" t="n">
        <v>14104</v>
      </c>
      <c r="F22" s="282" t="n">
        <v>16979.78</v>
      </c>
      <c r="G22" s="282"/>
      <c r="H22" s="283" t="n">
        <v>16979.78</v>
      </c>
      <c r="I22" s="283"/>
      <c r="J22" s="270"/>
    </row>
    <row r="23" customFormat="false" ht="13.2" hidden="false" customHeight="false" outlineLevel="0" collapsed="false">
      <c r="A23" s="264"/>
      <c r="B23" s="280" t="s">
        <v>174</v>
      </c>
      <c r="C23" s="281" t="s">
        <v>181</v>
      </c>
      <c r="D23" s="281"/>
      <c r="E23" s="279" t="n">
        <v>14105</v>
      </c>
      <c r="F23" s="284" t="n">
        <v>425145.43</v>
      </c>
      <c r="G23" s="284"/>
      <c r="H23" s="285" t="n">
        <v>1186206.79</v>
      </c>
      <c r="I23" s="285"/>
      <c r="J23" s="270"/>
    </row>
    <row r="24" customFormat="false" ht="10.2" hidden="false" customHeight="true" outlineLevel="0" collapsed="false">
      <c r="A24" s="264"/>
      <c r="B24" s="280"/>
      <c r="C24" s="281"/>
      <c r="D24" s="281"/>
      <c r="E24" s="279"/>
      <c r="F24" s="284"/>
      <c r="G24" s="284"/>
      <c r="H24" s="285"/>
      <c r="I24" s="285"/>
      <c r="J24" s="270"/>
    </row>
    <row r="25" customFormat="false" ht="13.2" hidden="false" customHeight="false" outlineLevel="0" collapsed="false">
      <c r="A25" s="277" t="s">
        <v>182</v>
      </c>
      <c r="B25" s="278" t="s">
        <v>183</v>
      </c>
      <c r="C25" s="265"/>
      <c r="D25" s="265"/>
      <c r="E25" s="279" t="n">
        <v>15</v>
      </c>
      <c r="F25" s="216" t="n">
        <f aca="false">SUM(F26:F29)</f>
        <v>13904344.33</v>
      </c>
      <c r="G25" s="216"/>
      <c r="H25" s="217" t="n">
        <f aca="false">SUM(H26:H29)</f>
        <v>14155909.97</v>
      </c>
      <c r="I25" s="217"/>
      <c r="J25" s="270"/>
    </row>
    <row r="26" customFormat="false" ht="13.2" hidden="false" customHeight="false" outlineLevel="0" collapsed="false">
      <c r="A26" s="264"/>
      <c r="B26" s="280" t="s">
        <v>172</v>
      </c>
      <c r="C26" s="281" t="s">
        <v>184</v>
      </c>
      <c r="D26" s="281"/>
      <c r="E26" s="279" t="n">
        <v>151</v>
      </c>
      <c r="F26" s="282" t="n">
        <v>24.45</v>
      </c>
      <c r="G26" s="282"/>
      <c r="H26" s="283" t="n">
        <v>25.67</v>
      </c>
      <c r="I26" s="283"/>
      <c r="J26" s="270"/>
    </row>
    <row r="27" customFormat="false" ht="13.2" hidden="false" customHeight="false" outlineLevel="0" collapsed="false">
      <c r="A27" s="264"/>
      <c r="B27" s="280" t="s">
        <v>174</v>
      </c>
      <c r="C27" s="281" t="s">
        <v>185</v>
      </c>
      <c r="D27" s="281"/>
      <c r="E27" s="279" t="n">
        <v>152</v>
      </c>
      <c r="F27" s="284" t="n">
        <v>138113.88</v>
      </c>
      <c r="G27" s="284"/>
      <c r="H27" s="285" t="n">
        <v>143274.75</v>
      </c>
      <c r="I27" s="285"/>
      <c r="J27" s="270"/>
    </row>
    <row r="28" customFormat="false" ht="13.2" hidden="false" customHeight="false" outlineLevel="0" collapsed="false">
      <c r="A28" s="264"/>
      <c r="B28" s="280" t="s">
        <v>176</v>
      </c>
      <c r="C28" s="281" t="s">
        <v>186</v>
      </c>
      <c r="D28" s="281"/>
      <c r="E28" s="279" t="n">
        <v>154</v>
      </c>
      <c r="F28" s="284" t="n">
        <v>13662215.41</v>
      </c>
      <c r="G28" s="284"/>
      <c r="H28" s="285" t="n">
        <v>13905457.26</v>
      </c>
      <c r="I28" s="285"/>
      <c r="J28" s="270"/>
    </row>
    <row r="29" customFormat="false" ht="13.2" hidden="false" customHeight="false" outlineLevel="0" collapsed="false">
      <c r="A29" s="264"/>
      <c r="B29" s="280" t="s">
        <v>187</v>
      </c>
      <c r="C29" s="281" t="s">
        <v>188</v>
      </c>
      <c r="D29" s="281"/>
      <c r="E29" s="279" t="n">
        <v>156</v>
      </c>
      <c r="F29" s="284" t="n">
        <v>103990.59</v>
      </c>
      <c r="G29" s="284"/>
      <c r="H29" s="285" t="n">
        <v>107152.29</v>
      </c>
      <c r="I29" s="285"/>
      <c r="J29" s="270"/>
    </row>
    <row r="30" customFormat="false" ht="10.2" hidden="false" customHeight="true" outlineLevel="0" collapsed="false">
      <c r="A30" s="264"/>
      <c r="B30" s="280"/>
      <c r="C30" s="281"/>
      <c r="D30" s="281"/>
      <c r="E30" s="279"/>
      <c r="F30" s="284"/>
      <c r="G30" s="284"/>
      <c r="H30" s="285"/>
      <c r="I30" s="285"/>
      <c r="J30" s="270"/>
    </row>
    <row r="31" customFormat="false" ht="13.2" hidden="false" customHeight="false" outlineLevel="0" collapsed="false">
      <c r="A31" s="277" t="s">
        <v>189</v>
      </c>
      <c r="B31" s="278" t="s">
        <v>190</v>
      </c>
      <c r="C31" s="265"/>
      <c r="D31" s="265"/>
      <c r="E31" s="279" t="n">
        <v>16</v>
      </c>
      <c r="F31" s="216" t="n">
        <v>2826202.94</v>
      </c>
      <c r="G31" s="216"/>
      <c r="H31" s="217" t="n">
        <v>1965966.89</v>
      </c>
      <c r="I31" s="217"/>
      <c r="J31" s="270"/>
    </row>
    <row r="32" customFormat="false" ht="10.2" hidden="false" customHeight="true" outlineLevel="0" collapsed="false">
      <c r="A32" s="264"/>
      <c r="B32" s="265"/>
      <c r="C32" s="278"/>
      <c r="D32" s="278"/>
      <c r="E32" s="279"/>
      <c r="F32" s="282"/>
      <c r="G32" s="282"/>
      <c r="H32" s="283"/>
      <c r="I32" s="283"/>
      <c r="J32" s="270"/>
    </row>
    <row r="33" customFormat="false" ht="13.2" hidden="false" customHeight="false" outlineLevel="0" collapsed="false">
      <c r="A33" s="286" t="s">
        <v>191</v>
      </c>
      <c r="B33" s="286"/>
      <c r="C33" s="286"/>
      <c r="D33" s="286"/>
      <c r="E33" s="279" t="s">
        <v>192</v>
      </c>
      <c r="F33" s="287" t="n">
        <f aca="false">F35+F44+F53</f>
        <v>15909605.57</v>
      </c>
      <c r="G33" s="287"/>
      <c r="H33" s="288" t="n">
        <f aca="false">H35+H44+H53</f>
        <v>13548953.6</v>
      </c>
      <c r="I33" s="288"/>
      <c r="J33" s="270"/>
    </row>
    <row r="34" customFormat="false" ht="10.2" hidden="false" customHeight="true" outlineLevel="0" collapsed="false">
      <c r="A34" s="275"/>
      <c r="B34" s="275"/>
      <c r="C34" s="275"/>
      <c r="D34" s="275"/>
      <c r="E34" s="279"/>
      <c r="F34" s="289"/>
      <c r="G34" s="289"/>
      <c r="H34" s="290"/>
      <c r="I34" s="290"/>
      <c r="J34" s="270"/>
    </row>
    <row r="35" customFormat="false" ht="13.2" hidden="false" customHeight="false" outlineLevel="0" collapsed="false">
      <c r="A35" s="277" t="s">
        <v>193</v>
      </c>
      <c r="B35" s="278" t="s">
        <v>194</v>
      </c>
      <c r="C35" s="265"/>
      <c r="D35" s="265"/>
      <c r="E35" s="279" t="n">
        <v>17</v>
      </c>
      <c r="F35" s="216" t="n">
        <f aca="false">SUM(F36:F42)</f>
        <v>11961387.04</v>
      </c>
      <c r="G35" s="216"/>
      <c r="H35" s="217" t="n">
        <f aca="false">SUM(H36:H42)</f>
        <v>10733858.54</v>
      </c>
      <c r="I35" s="217"/>
      <c r="J35" s="270"/>
    </row>
    <row r="36" customFormat="false" ht="13.2" hidden="false" customHeight="false" outlineLevel="0" collapsed="false">
      <c r="A36" s="264"/>
      <c r="B36" s="280" t="s">
        <v>172</v>
      </c>
      <c r="C36" s="281" t="s">
        <v>195</v>
      </c>
      <c r="D36" s="281"/>
      <c r="E36" s="279" t="s">
        <v>196</v>
      </c>
      <c r="F36" s="282" t="n">
        <v>11580199.97</v>
      </c>
      <c r="G36" s="282"/>
      <c r="H36" s="283" t="n">
        <v>10300167.93</v>
      </c>
      <c r="I36" s="283"/>
      <c r="J36" s="270"/>
    </row>
    <row r="37" customFormat="false" ht="13.2" hidden="false" customHeight="false" outlineLevel="0" collapsed="false">
      <c r="A37" s="264"/>
      <c r="B37" s="280" t="s">
        <v>174</v>
      </c>
      <c r="C37" s="281" t="s">
        <v>197</v>
      </c>
      <c r="D37" s="281"/>
      <c r="E37" s="279" t="n">
        <v>1714</v>
      </c>
      <c r="F37" s="284" t="n">
        <v>381187.07</v>
      </c>
      <c r="G37" s="284"/>
      <c r="H37" s="285" t="n">
        <v>433690.61</v>
      </c>
      <c r="I37" s="285"/>
      <c r="J37" s="270"/>
    </row>
    <row r="38" customFormat="false" ht="13.2" hidden="false" customHeight="false" outlineLevel="0" collapsed="false">
      <c r="A38" s="264"/>
      <c r="B38" s="280" t="s">
        <v>176</v>
      </c>
      <c r="C38" s="281" t="s">
        <v>198</v>
      </c>
      <c r="D38" s="281"/>
      <c r="E38" s="279" t="n">
        <v>172</v>
      </c>
      <c r="F38" s="284" t="n">
        <v>0</v>
      </c>
      <c r="G38" s="284"/>
      <c r="H38" s="285" t="n">
        <v>0</v>
      </c>
      <c r="I38" s="285"/>
      <c r="J38" s="270"/>
    </row>
    <row r="39" customFormat="false" ht="13.2" hidden="false" customHeight="false" outlineLevel="0" collapsed="false">
      <c r="A39" s="264"/>
      <c r="B39" s="280" t="s">
        <v>187</v>
      </c>
      <c r="C39" s="281" t="s">
        <v>199</v>
      </c>
      <c r="D39" s="281"/>
      <c r="E39" s="279" t="n">
        <v>174</v>
      </c>
      <c r="F39" s="284" t="n">
        <v>0</v>
      </c>
      <c r="G39" s="284"/>
      <c r="H39" s="285" t="n">
        <v>0</v>
      </c>
      <c r="I39" s="285"/>
      <c r="J39" s="270"/>
    </row>
    <row r="40" customFormat="false" ht="13.2" hidden="false" customHeight="false" outlineLevel="0" collapsed="false">
      <c r="A40" s="264"/>
      <c r="B40" s="280" t="s">
        <v>200</v>
      </c>
      <c r="C40" s="281" t="s">
        <v>201</v>
      </c>
      <c r="D40" s="281"/>
      <c r="E40" s="279" t="n">
        <v>176</v>
      </c>
      <c r="F40" s="284" t="n">
        <v>0</v>
      </c>
      <c r="G40" s="284"/>
      <c r="H40" s="285" t="n">
        <v>0</v>
      </c>
      <c r="I40" s="285"/>
      <c r="J40" s="270"/>
    </row>
    <row r="41" customFormat="false" ht="13.2" hidden="false" customHeight="false" outlineLevel="0" collapsed="false">
      <c r="A41" s="264"/>
      <c r="B41" s="280" t="s">
        <v>202</v>
      </c>
      <c r="C41" s="281" t="s">
        <v>203</v>
      </c>
      <c r="D41" s="281"/>
      <c r="E41" s="279" t="n">
        <v>177</v>
      </c>
      <c r="F41" s="284" t="n">
        <v>0</v>
      </c>
      <c r="G41" s="284"/>
      <c r="H41" s="285" t="n">
        <v>0</v>
      </c>
      <c r="I41" s="285"/>
      <c r="J41" s="270"/>
    </row>
    <row r="42" customFormat="false" ht="13.2" hidden="false" customHeight="false" outlineLevel="0" collapsed="false">
      <c r="A42" s="264"/>
      <c r="B42" s="280" t="s">
        <v>204</v>
      </c>
      <c r="C42" s="281" t="s">
        <v>205</v>
      </c>
      <c r="D42" s="281"/>
      <c r="E42" s="279" t="n">
        <v>178</v>
      </c>
      <c r="F42" s="284" t="n">
        <v>0</v>
      </c>
      <c r="G42" s="284"/>
      <c r="H42" s="285" t="n">
        <v>0</v>
      </c>
      <c r="I42" s="285"/>
      <c r="J42" s="270"/>
    </row>
    <row r="43" customFormat="false" ht="10.2" hidden="false" customHeight="true" outlineLevel="0" collapsed="false">
      <c r="A43" s="264"/>
      <c r="B43" s="280"/>
      <c r="C43" s="281"/>
      <c r="D43" s="281"/>
      <c r="E43" s="279"/>
      <c r="F43" s="284"/>
      <c r="G43" s="284"/>
      <c r="H43" s="285"/>
      <c r="I43" s="285"/>
      <c r="J43" s="270"/>
    </row>
    <row r="44" customFormat="false" ht="13.2" hidden="false" customHeight="false" outlineLevel="0" collapsed="false">
      <c r="A44" s="277" t="s">
        <v>206</v>
      </c>
      <c r="B44" s="278" t="s">
        <v>207</v>
      </c>
      <c r="C44" s="265"/>
      <c r="D44" s="265"/>
      <c r="E44" s="279" t="s">
        <v>208</v>
      </c>
      <c r="F44" s="216" t="n">
        <f aca="false">F45+SUM(F49:F51)</f>
        <v>3947814.88</v>
      </c>
      <c r="G44" s="216"/>
      <c r="H44" s="217" t="n">
        <f aca="false">H45+SUM(H49:H51)</f>
        <v>2814630.61</v>
      </c>
      <c r="I44" s="217"/>
      <c r="J44" s="270"/>
    </row>
    <row r="45" customFormat="false" ht="13.2" hidden="false" customHeight="false" outlineLevel="0" collapsed="false">
      <c r="A45" s="264"/>
      <c r="B45" s="280" t="s">
        <v>172</v>
      </c>
      <c r="C45" s="281" t="s">
        <v>209</v>
      </c>
      <c r="D45" s="281"/>
      <c r="E45" s="279" t="n">
        <v>43</v>
      </c>
      <c r="F45" s="282" t="n">
        <f aca="false">SUM(F46:F48)</f>
        <v>1739375.36</v>
      </c>
      <c r="G45" s="282"/>
      <c r="H45" s="283" t="n">
        <f aca="false">SUM(H46:H48)</f>
        <v>1520262.89</v>
      </c>
      <c r="I45" s="283"/>
      <c r="J45" s="270"/>
    </row>
    <row r="46" customFormat="false" ht="13.2" hidden="false" customHeight="false" outlineLevel="0" collapsed="false">
      <c r="A46" s="264"/>
      <c r="B46" s="280"/>
      <c r="C46" s="281" t="s">
        <v>210</v>
      </c>
      <c r="D46" s="281"/>
      <c r="E46" s="279" t="n">
        <v>435</v>
      </c>
      <c r="F46" s="284" t="n">
        <v>1662575.89</v>
      </c>
      <c r="G46" s="284"/>
      <c r="H46" s="285" t="n">
        <v>1461802.23</v>
      </c>
      <c r="I46" s="285"/>
      <c r="J46" s="270"/>
    </row>
    <row r="47" customFormat="false" ht="13.2" hidden="false" customHeight="false" outlineLevel="0" collapsed="false">
      <c r="A47" s="264"/>
      <c r="B47" s="280"/>
      <c r="C47" s="281" t="s">
        <v>211</v>
      </c>
      <c r="D47" s="281"/>
      <c r="E47" s="279" t="n">
        <v>436</v>
      </c>
      <c r="F47" s="284" t="n">
        <v>76799.47</v>
      </c>
      <c r="G47" s="284"/>
      <c r="H47" s="285" t="n">
        <v>58460.66</v>
      </c>
      <c r="I47" s="285"/>
      <c r="J47" s="270"/>
    </row>
    <row r="48" customFormat="false" ht="13.2" hidden="false" customHeight="false" outlineLevel="0" collapsed="false">
      <c r="A48" s="264"/>
      <c r="B48" s="280"/>
      <c r="C48" s="281" t="s">
        <v>212</v>
      </c>
      <c r="D48" s="281"/>
      <c r="E48" s="279" t="n">
        <v>433</v>
      </c>
      <c r="F48" s="284" t="n">
        <v>0</v>
      </c>
      <c r="G48" s="284"/>
      <c r="H48" s="285" t="n">
        <v>0</v>
      </c>
      <c r="I48" s="285"/>
      <c r="J48" s="270"/>
    </row>
    <row r="49" customFormat="false" ht="13.2" hidden="false" customHeight="false" outlineLevel="0" collapsed="false">
      <c r="A49" s="264"/>
      <c r="B49" s="280" t="s">
        <v>174</v>
      </c>
      <c r="C49" s="281" t="s">
        <v>213</v>
      </c>
      <c r="D49" s="281"/>
      <c r="E49" s="279" t="n">
        <v>44</v>
      </c>
      <c r="F49" s="284" t="n">
        <v>814356.25</v>
      </c>
      <c r="G49" s="284"/>
      <c r="H49" s="285" t="n">
        <v>243865.81</v>
      </c>
      <c r="I49" s="285"/>
      <c r="J49" s="270"/>
    </row>
    <row r="50" customFormat="false" ht="13.2" hidden="false" customHeight="false" outlineLevel="0" collapsed="false">
      <c r="A50" s="264"/>
      <c r="B50" s="280" t="s">
        <v>176</v>
      </c>
      <c r="C50" s="281" t="s">
        <v>214</v>
      </c>
      <c r="D50" s="281"/>
      <c r="E50" s="279" t="n">
        <v>45</v>
      </c>
      <c r="F50" s="284" t="n">
        <v>548728.62</v>
      </c>
      <c r="G50" s="284"/>
      <c r="H50" s="285" t="n">
        <v>485434.28</v>
      </c>
      <c r="I50" s="285"/>
      <c r="J50" s="270"/>
    </row>
    <row r="51" customFormat="false" ht="13.2" hidden="false" customHeight="false" outlineLevel="0" collapsed="false">
      <c r="A51" s="264"/>
      <c r="B51" s="280" t="s">
        <v>187</v>
      </c>
      <c r="C51" s="281" t="s">
        <v>215</v>
      </c>
      <c r="D51" s="281"/>
      <c r="E51" s="279" t="s">
        <v>216</v>
      </c>
      <c r="F51" s="284" t="n">
        <v>845354.65</v>
      </c>
      <c r="G51" s="284"/>
      <c r="H51" s="285" t="n">
        <v>565067.63</v>
      </c>
      <c r="I51" s="285"/>
      <c r="J51" s="270"/>
    </row>
    <row r="52" customFormat="false" ht="10.2" hidden="false" customHeight="true" outlineLevel="0" collapsed="false">
      <c r="A52" s="264"/>
      <c r="B52" s="280"/>
      <c r="C52" s="281"/>
      <c r="D52" s="281"/>
      <c r="E52" s="279"/>
      <c r="F52" s="284"/>
      <c r="G52" s="284"/>
      <c r="H52" s="285"/>
      <c r="I52" s="285"/>
      <c r="J52" s="270"/>
    </row>
    <row r="53" customFormat="false" ht="13.2" hidden="false" customHeight="false" outlineLevel="0" collapsed="false">
      <c r="A53" s="277" t="s">
        <v>217</v>
      </c>
      <c r="B53" s="278" t="s">
        <v>149</v>
      </c>
      <c r="C53" s="265"/>
      <c r="D53" s="265"/>
      <c r="E53" s="279" t="s">
        <v>218</v>
      </c>
      <c r="F53" s="216" t="n">
        <v>403.65</v>
      </c>
      <c r="G53" s="216"/>
      <c r="H53" s="217" t="n">
        <v>464.45</v>
      </c>
      <c r="I53" s="217"/>
      <c r="J53" s="270"/>
    </row>
    <row r="54" customFormat="false" ht="10.2" hidden="false" customHeight="true" outlineLevel="0" collapsed="false">
      <c r="A54" s="277"/>
      <c r="B54" s="278"/>
      <c r="C54" s="265"/>
      <c r="D54" s="265"/>
      <c r="E54" s="279"/>
      <c r="F54" s="242"/>
      <c r="G54" s="242"/>
      <c r="H54" s="220"/>
      <c r="I54" s="220"/>
      <c r="J54" s="270"/>
    </row>
    <row r="55" customFormat="false" ht="13.2" hidden="false" customHeight="false" outlineLevel="0" collapsed="false">
      <c r="A55" s="277" t="s">
        <v>219</v>
      </c>
      <c r="B55" s="278" t="s">
        <v>220</v>
      </c>
      <c r="C55" s="265"/>
      <c r="D55" s="265"/>
      <c r="E55" s="279" t="s">
        <v>221</v>
      </c>
      <c r="F55" s="216" t="n">
        <v>-40164.85</v>
      </c>
      <c r="G55" s="216"/>
      <c r="H55" s="217" t="n">
        <v>133779.11</v>
      </c>
      <c r="I55" s="217"/>
      <c r="J55" s="270"/>
    </row>
    <row r="56" customFormat="false" ht="13.2" hidden="false" customHeight="false" outlineLevel="0" collapsed="false">
      <c r="A56" s="264"/>
      <c r="B56" s="265"/>
      <c r="C56" s="278"/>
      <c r="D56" s="278"/>
      <c r="E56" s="279"/>
      <c r="F56" s="282"/>
      <c r="G56" s="282"/>
      <c r="H56" s="283"/>
      <c r="I56" s="283"/>
      <c r="J56" s="270"/>
    </row>
    <row r="57" customFormat="false" ht="13.8" hidden="false" customHeight="false" outlineLevel="0" collapsed="false">
      <c r="A57" s="264"/>
      <c r="B57" s="265"/>
      <c r="C57" s="291" t="s">
        <v>222</v>
      </c>
      <c r="D57" s="291"/>
      <c r="E57" s="292" t="s">
        <v>223</v>
      </c>
      <c r="F57" s="293" t="n">
        <f aca="false">F10+F33+F55</f>
        <v>69419583.22</v>
      </c>
      <c r="G57" s="293"/>
      <c r="H57" s="294" t="n">
        <f aca="false">H10+H33+H55</f>
        <v>66129614.24</v>
      </c>
      <c r="I57" s="294"/>
      <c r="J57" s="270"/>
    </row>
    <row r="58" customFormat="false" ht="13.2" hidden="false" customHeight="false" outlineLevel="0" collapsed="false">
      <c r="A58" s="264"/>
      <c r="B58" s="265"/>
      <c r="C58" s="265"/>
      <c r="D58" s="265"/>
      <c r="E58" s="265"/>
      <c r="F58" s="295"/>
      <c r="G58" s="295"/>
      <c r="H58" s="295"/>
      <c r="I58" s="295"/>
      <c r="J58" s="270"/>
    </row>
    <row r="59" customFormat="false" ht="13.2" hidden="false" customHeight="false" outlineLevel="0" collapsed="false">
      <c r="A59" s="111"/>
      <c r="B59" s="111"/>
      <c r="C59" s="111"/>
      <c r="D59" s="111"/>
      <c r="E59" s="111"/>
      <c r="F59" s="111"/>
      <c r="G59" s="111"/>
      <c r="H59" s="111"/>
      <c r="I59" s="111"/>
    </row>
  </sheetData>
  <mergeCells count="105">
    <mergeCell ref="A1:B2"/>
    <mergeCell ref="C1:I2"/>
    <mergeCell ref="A3:E3"/>
    <mergeCell ref="E6:E8"/>
    <mergeCell ref="F6:G8"/>
    <mergeCell ref="H6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A33:D33"/>
    <mergeCell ref="F33:G33"/>
    <mergeCell ref="H33:I33"/>
    <mergeCell ref="F34:G34"/>
    <mergeCell ref="H34:I34"/>
    <mergeCell ref="F35:G35"/>
    <mergeCell ref="H35:I35"/>
    <mergeCell ref="F36:G36"/>
    <mergeCell ref="H36:I36"/>
    <mergeCell ref="F37:G37"/>
    <mergeCell ref="H37:I37"/>
    <mergeCell ref="F38:G38"/>
    <mergeCell ref="H38:I38"/>
    <mergeCell ref="F39:G39"/>
    <mergeCell ref="H39:I39"/>
    <mergeCell ref="F40:G40"/>
    <mergeCell ref="H40:I40"/>
    <mergeCell ref="F41:G41"/>
    <mergeCell ref="H41:I41"/>
    <mergeCell ref="F42:G42"/>
    <mergeCell ref="H42:I42"/>
    <mergeCell ref="F43:G43"/>
    <mergeCell ref="H43:I43"/>
    <mergeCell ref="F44:G44"/>
    <mergeCell ref="H44:I44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  <mergeCell ref="F57:G57"/>
    <mergeCell ref="H57:I57"/>
  </mergeCells>
  <printOptions headings="false" gridLines="false" gridLinesSet="true" horizontalCentered="false" verticalCentered="false"/>
  <pageMargins left="0.354166666666667" right="0.354166666666667" top="0.354166666666667" bottom="0.354166666666667" header="0.511805555555555" footer="0.118055555555556"/>
  <pageSetup paperSize="8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5078125" defaultRowHeight="13.2" zeroHeight="false" outlineLevelRow="0" outlineLevelCol="0"/>
  <cols>
    <col collapsed="false" customWidth="true" hidden="false" outlineLevel="0" max="1" min="1" style="0" width="17.89"/>
    <col collapsed="false" customWidth="true" hidden="false" outlineLevel="0" max="2" min="2" style="0" width="8"/>
    <col collapsed="false" customWidth="true" hidden="false" outlineLevel="0" max="3" min="3" style="0" width="40.44"/>
    <col collapsed="false" customWidth="true" hidden="false" outlineLevel="0" max="4" min="4" style="0" width="7.67"/>
    <col collapsed="false" customWidth="true" hidden="false" outlineLevel="0" max="5" min="5" style="0" width="10.66"/>
    <col collapsed="false" customWidth="true" hidden="false" outlineLevel="0" max="6" min="6" style="0" width="11.66"/>
    <col collapsed="false" customWidth="true" hidden="false" outlineLevel="0" max="8" min="7" style="0" width="6.66"/>
    <col collapsed="false" customWidth="true" hidden="false" outlineLevel="0" max="9" min="9" style="0" width="11.66"/>
  </cols>
  <sheetData>
    <row r="1" customFormat="false" ht="13.2" hidden="false" customHeight="true" outlineLevel="0" collapsed="false">
      <c r="A1" s="168" t="str">
        <f aca="false">Coordonnées!A1</f>
        <v>Synthèse des Comptes</v>
      </c>
      <c r="B1" s="168"/>
      <c r="C1" s="101" t="str">
        <f aca="false">Coordonnées!G1</f>
        <v>Administration communale de Fleron</v>
      </c>
      <c r="D1" s="101"/>
      <c r="E1" s="101"/>
      <c r="F1" s="101"/>
      <c r="G1" s="101"/>
      <c r="H1" s="101"/>
      <c r="I1" s="101"/>
      <c r="J1" s="9" t="str">
        <f aca="false">Coordonnées!$U$1</f>
        <v>Code INS</v>
      </c>
      <c r="K1" s="10" t="n">
        <f aca="false">Coordonnées!$V$1</f>
        <v>62038</v>
      </c>
    </row>
    <row r="2" customFormat="false" ht="13.2" hidden="false" customHeight="false" outlineLevel="0" collapsed="false">
      <c r="A2" s="168"/>
      <c r="B2" s="168"/>
      <c r="C2" s="101"/>
      <c r="D2" s="101"/>
      <c r="E2" s="101"/>
      <c r="F2" s="101"/>
      <c r="G2" s="101"/>
      <c r="H2" s="101"/>
      <c r="I2" s="101"/>
      <c r="J2" s="12" t="str">
        <f aca="false">Coordonnées!$U$2</f>
        <v>Exercice:</v>
      </c>
      <c r="K2" s="13" t="n">
        <f aca="false">Coordonnées!$V$2</f>
        <v>2024</v>
      </c>
    </row>
    <row r="3" customFormat="false" ht="13.2" hidden="false" customHeight="false" outlineLevel="0" collapsed="false">
      <c r="A3" s="188" t="str">
        <f aca="false">Coordonnées!A3</f>
        <v>Modèle officiel généré par l'application eComptes © SPW Intérieur et Action Sociale</v>
      </c>
      <c r="B3" s="188"/>
      <c r="C3" s="188"/>
      <c r="D3" s="188"/>
      <c r="E3" s="188"/>
      <c r="F3" s="189"/>
      <c r="J3" s="19" t="str">
        <f aca="false">Coordonnées!$U$3</f>
        <v>Version:</v>
      </c>
      <c r="K3" s="191" t="n">
        <f aca="false">Coordonnées!$V$3</f>
        <v>2</v>
      </c>
    </row>
    <row r="4" customFormat="false" ht="13.8" hidden="false" customHeight="false" outlineLevel="0" collapsed="false"/>
    <row r="5" customFormat="false" ht="13.2" hidden="false" customHeight="false" outlineLevel="0" collapsed="false">
      <c r="A5" s="119"/>
      <c r="B5" s="296"/>
      <c r="C5" s="119"/>
      <c r="D5" s="297"/>
      <c r="E5" s="298" t="s">
        <v>79</v>
      </c>
      <c r="F5" s="299" t="n">
        <f aca="false">K2</f>
        <v>2024</v>
      </c>
      <c r="G5" s="299"/>
      <c r="H5" s="300" t="n">
        <f aca="false">F5-1</f>
        <v>2023</v>
      </c>
      <c r="I5" s="300"/>
    </row>
    <row r="6" customFormat="false" ht="13.2" hidden="false" customHeight="false" outlineLevel="0" collapsed="false">
      <c r="A6" s="301"/>
      <c r="B6" s="302"/>
      <c r="C6" s="296" t="s">
        <v>224</v>
      </c>
      <c r="D6" s="303"/>
      <c r="E6" s="298"/>
      <c r="F6" s="299"/>
      <c r="G6" s="299"/>
      <c r="H6" s="300"/>
      <c r="I6" s="300"/>
    </row>
    <row r="7" customFormat="false" ht="10.2" hidden="false" customHeight="true" outlineLevel="0" collapsed="false">
      <c r="A7" s="301"/>
      <c r="B7" s="302"/>
      <c r="C7" s="303"/>
      <c r="D7" s="303"/>
      <c r="E7" s="298"/>
      <c r="F7" s="299"/>
      <c r="G7" s="299"/>
      <c r="H7" s="300"/>
      <c r="I7" s="300"/>
    </row>
    <row r="8" customFormat="false" ht="13.2" hidden="false" customHeight="false" outlineLevel="0" collapsed="false">
      <c r="A8" s="304" t="s">
        <v>225</v>
      </c>
      <c r="B8" s="305" t="s">
        <v>226</v>
      </c>
      <c r="C8" s="303"/>
      <c r="D8" s="303"/>
      <c r="E8" s="306" t="s">
        <v>227</v>
      </c>
      <c r="F8" s="307"/>
      <c r="G8" s="307"/>
      <c r="H8" s="308"/>
      <c r="I8" s="308"/>
    </row>
    <row r="9" customFormat="false" ht="13.2" hidden="false" customHeight="false" outlineLevel="0" collapsed="false">
      <c r="A9" s="301"/>
      <c r="B9" s="301" t="s">
        <v>89</v>
      </c>
      <c r="C9" s="309" t="s">
        <v>228</v>
      </c>
      <c r="D9" s="309"/>
      <c r="E9" s="310" t="n">
        <v>60</v>
      </c>
      <c r="F9" s="311" t="n">
        <v>425101.51</v>
      </c>
      <c r="G9" s="311"/>
      <c r="H9" s="312" t="n">
        <v>345759.96</v>
      </c>
      <c r="I9" s="312"/>
    </row>
    <row r="10" customFormat="false" ht="13.2" hidden="false" customHeight="false" outlineLevel="0" collapsed="false">
      <c r="A10" s="301"/>
      <c r="B10" s="301" t="s">
        <v>91</v>
      </c>
      <c r="C10" s="309" t="s">
        <v>229</v>
      </c>
      <c r="D10" s="309"/>
      <c r="E10" s="310" t="n">
        <v>61</v>
      </c>
      <c r="F10" s="311" t="n">
        <v>1689531.73</v>
      </c>
      <c r="G10" s="311"/>
      <c r="H10" s="312" t="n">
        <v>1707278.79</v>
      </c>
      <c r="I10" s="312"/>
    </row>
    <row r="11" customFormat="false" ht="13.2" hidden="false" customHeight="false" outlineLevel="0" collapsed="false">
      <c r="A11" s="301"/>
      <c r="B11" s="301" t="s">
        <v>93</v>
      </c>
      <c r="C11" s="309" t="s">
        <v>230</v>
      </c>
      <c r="D11" s="309"/>
      <c r="E11" s="310" t="n">
        <v>62</v>
      </c>
      <c r="F11" s="311" t="n">
        <v>10593112.76</v>
      </c>
      <c r="G11" s="311"/>
      <c r="H11" s="312" t="n">
        <v>10353479.17</v>
      </c>
      <c r="I11" s="312"/>
    </row>
    <row r="12" customFormat="false" ht="13.2" hidden="false" customHeight="false" outlineLevel="0" collapsed="false">
      <c r="A12" s="301"/>
      <c r="B12" s="301" t="s">
        <v>95</v>
      </c>
      <c r="C12" s="309" t="s">
        <v>231</v>
      </c>
      <c r="D12" s="309"/>
      <c r="E12" s="310" t="n">
        <v>63</v>
      </c>
      <c r="F12" s="311" t="n">
        <v>8104299.61</v>
      </c>
      <c r="G12" s="311"/>
      <c r="H12" s="312" t="n">
        <v>7647627.82</v>
      </c>
      <c r="I12" s="312"/>
    </row>
    <row r="13" customFormat="false" ht="13.2" hidden="false" customHeight="false" outlineLevel="0" collapsed="false">
      <c r="A13" s="301"/>
      <c r="B13" s="301" t="s">
        <v>97</v>
      </c>
      <c r="C13" s="309" t="s">
        <v>232</v>
      </c>
      <c r="D13" s="309"/>
      <c r="E13" s="310" t="n">
        <v>64</v>
      </c>
      <c r="F13" s="311" t="n">
        <v>1275843.43</v>
      </c>
      <c r="G13" s="311"/>
      <c r="H13" s="312" t="n">
        <v>1264678.74</v>
      </c>
      <c r="I13" s="312"/>
    </row>
    <row r="14" customFormat="false" ht="13.2" hidden="false" customHeight="false" outlineLevel="0" collapsed="false">
      <c r="A14" s="301"/>
      <c r="B14" s="301" t="s">
        <v>100</v>
      </c>
      <c r="C14" s="309" t="s">
        <v>233</v>
      </c>
      <c r="D14" s="309"/>
      <c r="E14" s="310" t="n">
        <v>65</v>
      </c>
      <c r="F14" s="311" t="n">
        <f aca="false">SUM(F15:F17)</f>
        <v>244297.98</v>
      </c>
      <c r="G14" s="311"/>
      <c r="H14" s="312" t="n">
        <f aca="false">SUM(H15:H17)</f>
        <v>208447.94</v>
      </c>
      <c r="I14" s="312"/>
    </row>
    <row r="15" customFormat="false" ht="13.2" hidden="false" customHeight="false" outlineLevel="0" collapsed="false">
      <c r="A15" s="301"/>
      <c r="B15" s="301" t="s">
        <v>227</v>
      </c>
      <c r="C15" s="309" t="s">
        <v>234</v>
      </c>
      <c r="D15" s="309"/>
      <c r="E15" s="310" t="s">
        <v>235</v>
      </c>
      <c r="F15" s="311" t="n">
        <v>240329.4</v>
      </c>
      <c r="G15" s="311"/>
      <c r="H15" s="312" t="n">
        <v>203285.95</v>
      </c>
      <c r="I15" s="312"/>
    </row>
    <row r="16" customFormat="false" ht="13.2" hidden="false" customHeight="false" outlineLevel="0" collapsed="false">
      <c r="A16" s="301"/>
      <c r="B16" s="301"/>
      <c r="C16" s="309" t="s">
        <v>236</v>
      </c>
      <c r="D16" s="309"/>
      <c r="E16" s="310" t="n">
        <v>657</v>
      </c>
      <c r="F16" s="311" t="n">
        <v>191.98</v>
      </c>
      <c r="G16" s="311"/>
      <c r="H16" s="312" t="n">
        <v>1753.32</v>
      </c>
      <c r="I16" s="312"/>
    </row>
    <row r="17" customFormat="false" ht="13.2" hidden="false" customHeight="false" outlineLevel="0" collapsed="false">
      <c r="A17" s="301"/>
      <c r="B17" s="301"/>
      <c r="C17" s="309" t="s">
        <v>237</v>
      </c>
      <c r="D17" s="309"/>
      <c r="E17" s="310" t="n">
        <v>658</v>
      </c>
      <c r="F17" s="311" t="n">
        <v>3776.6</v>
      </c>
      <c r="G17" s="311"/>
      <c r="H17" s="312" t="n">
        <v>3408.67</v>
      </c>
      <c r="I17" s="312"/>
    </row>
    <row r="18" customFormat="false" ht="10.2" hidden="false" customHeight="true" outlineLevel="0" collapsed="false">
      <c r="A18" s="301"/>
      <c r="B18" s="302"/>
      <c r="C18" s="309"/>
      <c r="D18" s="309"/>
      <c r="E18" s="310"/>
      <c r="F18" s="311"/>
      <c r="G18" s="311"/>
      <c r="H18" s="312"/>
      <c r="I18" s="312"/>
    </row>
    <row r="19" customFormat="false" ht="13.2" hidden="false" customHeight="false" outlineLevel="0" collapsed="false">
      <c r="A19" s="304" t="s">
        <v>238</v>
      </c>
      <c r="B19" s="305" t="s">
        <v>239</v>
      </c>
      <c r="C19" s="303"/>
      <c r="D19" s="303"/>
      <c r="E19" s="310" t="s">
        <v>240</v>
      </c>
      <c r="F19" s="313" t="n">
        <f aca="false">SUM(F9:F14)</f>
        <v>22332187.02</v>
      </c>
      <c r="G19" s="313"/>
      <c r="H19" s="217" t="n">
        <f aca="false">SUM(H9:H14)</f>
        <v>21527272.42</v>
      </c>
      <c r="I19" s="217"/>
    </row>
    <row r="20" customFormat="false" ht="10.2" hidden="false" customHeight="true" outlineLevel="0" collapsed="false">
      <c r="A20" s="301"/>
      <c r="B20" s="302"/>
      <c r="C20" s="309"/>
      <c r="D20" s="309"/>
      <c r="E20" s="310"/>
      <c r="F20" s="314"/>
      <c r="G20" s="314"/>
      <c r="H20" s="315"/>
      <c r="I20" s="315"/>
    </row>
    <row r="21" customFormat="false" ht="13.2" hidden="false" customHeight="false" outlineLevel="0" collapsed="false">
      <c r="A21" s="304" t="s">
        <v>113</v>
      </c>
      <c r="B21" s="316" t="s">
        <v>241</v>
      </c>
      <c r="C21" s="317"/>
      <c r="D21" s="317"/>
      <c r="E21" s="310" t="s">
        <v>227</v>
      </c>
      <c r="F21" s="318" t="n">
        <f aca="false">IF(Charges!F19&lt;Produits!F19,Produits!F19-Charges!F19,0)</f>
        <v>1645171.65</v>
      </c>
      <c r="G21" s="318"/>
      <c r="H21" s="319" t="n">
        <f aca="false">IF(Charges!H19&lt;Produits!H19,Produits!H19-Charges!H19,0)</f>
        <v>1734991.4</v>
      </c>
      <c r="I21" s="319"/>
    </row>
    <row r="22" customFormat="false" ht="10.2" hidden="false" customHeight="true" outlineLevel="0" collapsed="false">
      <c r="A22" s="304"/>
      <c r="B22" s="316"/>
      <c r="C22" s="317"/>
      <c r="D22" s="317"/>
      <c r="E22" s="310"/>
      <c r="F22" s="320"/>
      <c r="G22" s="320"/>
      <c r="H22" s="321"/>
      <c r="I22" s="321"/>
    </row>
    <row r="23" customFormat="false" ht="13.2" hidden="false" customHeight="true" outlineLevel="0" collapsed="false">
      <c r="A23" s="304" t="s">
        <v>119</v>
      </c>
      <c r="B23" s="322" t="s">
        <v>242</v>
      </c>
      <c r="C23" s="322"/>
      <c r="D23" s="322"/>
      <c r="E23" s="310"/>
      <c r="F23" s="311"/>
      <c r="G23" s="311"/>
      <c r="H23" s="312"/>
      <c r="I23" s="312"/>
    </row>
    <row r="24" customFormat="false" ht="13.2" hidden="false" customHeight="false" outlineLevel="0" collapsed="false">
      <c r="A24" s="301"/>
      <c r="B24" s="322"/>
      <c r="C24" s="322"/>
      <c r="D24" s="322"/>
      <c r="E24" s="310"/>
      <c r="F24" s="311"/>
      <c r="G24" s="311"/>
      <c r="H24" s="312"/>
      <c r="I24" s="312"/>
    </row>
    <row r="25" customFormat="false" ht="13.2" hidden="false" customHeight="false" outlineLevel="0" collapsed="false">
      <c r="A25" s="301"/>
      <c r="B25" s="301" t="s">
        <v>89</v>
      </c>
      <c r="C25" s="309" t="s">
        <v>243</v>
      </c>
      <c r="D25" s="309"/>
      <c r="E25" s="310" t="n">
        <v>660</v>
      </c>
      <c r="F25" s="311" t="n">
        <v>2643391.92</v>
      </c>
      <c r="G25" s="311"/>
      <c r="H25" s="312" t="n">
        <v>2950505.75</v>
      </c>
      <c r="I25" s="312"/>
    </row>
    <row r="26" customFormat="false" ht="13.2" hidden="false" customHeight="false" outlineLevel="0" collapsed="false">
      <c r="A26" s="301"/>
      <c r="B26" s="301" t="s">
        <v>91</v>
      </c>
      <c r="C26" s="309" t="s">
        <v>244</v>
      </c>
      <c r="D26" s="309"/>
      <c r="E26" s="310" t="n">
        <v>661</v>
      </c>
      <c r="F26" s="311" t="n">
        <v>0</v>
      </c>
      <c r="G26" s="311"/>
      <c r="H26" s="312" t="n">
        <v>0</v>
      </c>
      <c r="I26" s="312"/>
    </row>
    <row r="27" customFormat="false" ht="13.2" hidden="false" customHeight="false" outlineLevel="0" collapsed="false">
      <c r="A27" s="301"/>
      <c r="B27" s="301" t="s">
        <v>93</v>
      </c>
      <c r="C27" s="309" t="s">
        <v>245</v>
      </c>
      <c r="D27" s="309"/>
      <c r="E27" s="310" t="s">
        <v>246</v>
      </c>
      <c r="F27" s="311" t="n">
        <v>0</v>
      </c>
      <c r="G27" s="311"/>
      <c r="H27" s="312" t="n">
        <v>0</v>
      </c>
      <c r="I27" s="312"/>
    </row>
    <row r="28" customFormat="false" ht="13.2" hidden="false" customHeight="false" outlineLevel="0" collapsed="false">
      <c r="A28" s="301"/>
      <c r="B28" s="301" t="s">
        <v>95</v>
      </c>
      <c r="C28" s="309" t="s">
        <v>247</v>
      </c>
      <c r="D28" s="309"/>
      <c r="E28" s="310"/>
      <c r="F28" s="311"/>
      <c r="G28" s="311"/>
      <c r="H28" s="312"/>
      <c r="I28" s="312"/>
    </row>
    <row r="29" customFormat="false" ht="13.2" hidden="false" customHeight="false" outlineLevel="0" collapsed="false">
      <c r="A29" s="301"/>
      <c r="B29" s="301"/>
      <c r="C29" s="309" t="s">
        <v>248</v>
      </c>
      <c r="D29" s="309"/>
      <c r="E29" s="310" t="n">
        <v>665</v>
      </c>
      <c r="F29" s="311" t="n">
        <v>54412.21</v>
      </c>
      <c r="G29" s="311"/>
      <c r="H29" s="312" t="n">
        <v>58417.83</v>
      </c>
      <c r="I29" s="312"/>
    </row>
    <row r="30" customFormat="false" ht="13.2" hidden="false" customHeight="false" outlineLevel="0" collapsed="false">
      <c r="A30" s="301"/>
      <c r="B30" s="301" t="s">
        <v>97</v>
      </c>
      <c r="C30" s="309" t="s">
        <v>249</v>
      </c>
      <c r="D30" s="309"/>
      <c r="E30" s="310" t="n">
        <v>666</v>
      </c>
      <c r="F30" s="311" t="n">
        <v>860236.05</v>
      </c>
      <c r="G30" s="311"/>
      <c r="H30" s="312" t="n">
        <v>450000</v>
      </c>
      <c r="I30" s="312"/>
    </row>
    <row r="31" customFormat="false" ht="13.2" hidden="false" customHeight="false" outlineLevel="0" collapsed="false">
      <c r="A31" s="301"/>
      <c r="B31" s="301" t="s">
        <v>100</v>
      </c>
      <c r="C31" s="309" t="s">
        <v>250</v>
      </c>
      <c r="D31" s="309"/>
      <c r="E31" s="310" t="s">
        <v>227</v>
      </c>
      <c r="F31" s="311"/>
      <c r="G31" s="311"/>
      <c r="H31" s="312"/>
      <c r="I31" s="312"/>
    </row>
    <row r="32" customFormat="false" ht="13.2" hidden="false" customHeight="false" outlineLevel="0" collapsed="false">
      <c r="A32" s="301"/>
      <c r="B32" s="301"/>
      <c r="C32" s="309" t="s">
        <v>251</v>
      </c>
      <c r="D32" s="309"/>
      <c r="E32" s="310" t="n">
        <v>667</v>
      </c>
      <c r="F32" s="311" t="n">
        <v>0</v>
      </c>
      <c r="G32" s="311"/>
      <c r="H32" s="312" t="n">
        <v>0</v>
      </c>
      <c r="I32" s="312"/>
    </row>
    <row r="33" customFormat="false" ht="10.2" hidden="false" customHeight="true" outlineLevel="0" collapsed="false">
      <c r="A33" s="301"/>
      <c r="B33" s="302"/>
      <c r="C33" s="309"/>
      <c r="D33" s="309"/>
      <c r="E33" s="310"/>
      <c r="F33" s="311"/>
      <c r="G33" s="311"/>
      <c r="H33" s="312"/>
      <c r="I33" s="312"/>
    </row>
    <row r="34" customFormat="false" ht="13.2" hidden="false" customHeight="false" outlineLevel="0" collapsed="false">
      <c r="A34" s="304" t="s">
        <v>124</v>
      </c>
      <c r="B34" s="305" t="s">
        <v>252</v>
      </c>
      <c r="C34" s="303"/>
      <c r="D34" s="303"/>
      <c r="E34" s="310" t="n">
        <v>66</v>
      </c>
      <c r="F34" s="313" t="n">
        <f aca="false">SUM(F25:F32)</f>
        <v>3558040.18</v>
      </c>
      <c r="G34" s="313"/>
      <c r="H34" s="217" t="n">
        <f aca="false">SUM(H25:H32)</f>
        <v>3458923.58</v>
      </c>
      <c r="I34" s="217"/>
    </row>
    <row r="35" customFormat="false" ht="10.2" hidden="false" customHeight="true" outlineLevel="0" collapsed="false">
      <c r="A35" s="304"/>
      <c r="B35" s="305"/>
      <c r="C35" s="303"/>
      <c r="D35" s="303"/>
      <c r="E35" s="310"/>
      <c r="F35" s="314"/>
      <c r="G35" s="314"/>
      <c r="H35" s="315"/>
      <c r="I35" s="315"/>
    </row>
    <row r="36" customFormat="false" ht="13.2" hidden="false" customHeight="false" outlineLevel="0" collapsed="false">
      <c r="A36" s="304" t="s">
        <v>253</v>
      </c>
      <c r="B36" s="305" t="s">
        <v>254</v>
      </c>
      <c r="C36" s="309"/>
      <c r="D36" s="309"/>
      <c r="E36" s="310" t="s">
        <v>255</v>
      </c>
      <c r="F36" s="313" t="n">
        <f aca="false">F19+F34</f>
        <v>25890227.2</v>
      </c>
      <c r="G36" s="313"/>
      <c r="H36" s="217" t="n">
        <f aca="false">H19+H34</f>
        <v>24986196</v>
      </c>
      <c r="I36" s="217"/>
    </row>
    <row r="37" customFormat="false" ht="10.2" hidden="false" customHeight="true" outlineLevel="0" collapsed="false">
      <c r="A37" s="304"/>
      <c r="B37" s="305"/>
      <c r="C37" s="309"/>
      <c r="D37" s="309"/>
      <c r="E37" s="310"/>
      <c r="F37" s="314"/>
      <c r="G37" s="314"/>
      <c r="H37" s="315"/>
      <c r="I37" s="315"/>
    </row>
    <row r="38" customFormat="false" ht="13.2" hidden="false" customHeight="false" outlineLevel="0" collapsed="false">
      <c r="A38" s="304" t="s">
        <v>133</v>
      </c>
      <c r="B38" s="305" t="s">
        <v>256</v>
      </c>
      <c r="C38" s="309"/>
      <c r="D38" s="309"/>
      <c r="E38" s="310" t="s">
        <v>227</v>
      </c>
      <c r="F38" s="323" t="n">
        <f aca="false">IF(Charges!F36&lt;Produits!F33,Produits!F33-Charges!F36,0)</f>
        <v>504832.75</v>
      </c>
      <c r="G38" s="323"/>
      <c r="H38" s="324" t="n">
        <f aca="false">IF(Charges!H36&lt;Produits!H33,Produits!H33-Charges!H36,0)</f>
        <v>2436383.03</v>
      </c>
      <c r="I38" s="324"/>
    </row>
    <row r="39" customFormat="false" ht="10.2" hidden="false" customHeight="true" outlineLevel="0" collapsed="false">
      <c r="A39" s="304"/>
      <c r="B39" s="305"/>
      <c r="C39" s="309"/>
      <c r="D39" s="309"/>
      <c r="E39" s="310"/>
      <c r="F39" s="325"/>
      <c r="G39" s="325"/>
      <c r="H39" s="326"/>
      <c r="I39" s="326"/>
    </row>
    <row r="40" customFormat="false" ht="13.2" hidden="false" customHeight="false" outlineLevel="0" collapsed="false">
      <c r="A40" s="304" t="s">
        <v>148</v>
      </c>
      <c r="B40" s="305" t="s">
        <v>257</v>
      </c>
      <c r="C40" s="309"/>
      <c r="D40" s="309"/>
      <c r="E40" s="310"/>
      <c r="F40" s="311"/>
      <c r="G40" s="311"/>
      <c r="H40" s="312"/>
      <c r="I40" s="312"/>
    </row>
    <row r="41" customFormat="false" ht="13.2" hidden="false" customHeight="false" outlineLevel="0" collapsed="false">
      <c r="A41" s="304"/>
      <c r="B41" s="301" t="s">
        <v>89</v>
      </c>
      <c r="C41" s="309" t="s">
        <v>258</v>
      </c>
      <c r="D41" s="309"/>
      <c r="E41" s="310" t="n">
        <v>671</v>
      </c>
      <c r="F41" s="311" t="n">
        <v>130423.16</v>
      </c>
      <c r="G41" s="311"/>
      <c r="H41" s="312" t="n">
        <v>86103.02</v>
      </c>
      <c r="I41" s="312"/>
    </row>
    <row r="42" customFormat="false" ht="13.2" hidden="false" customHeight="false" outlineLevel="0" collapsed="false">
      <c r="A42" s="304"/>
      <c r="B42" s="301" t="s">
        <v>91</v>
      </c>
      <c r="C42" s="309" t="s">
        <v>259</v>
      </c>
      <c r="D42" s="309"/>
      <c r="E42" s="310" t="n">
        <v>672</v>
      </c>
      <c r="F42" s="311" t="n">
        <v>0</v>
      </c>
      <c r="G42" s="311"/>
      <c r="H42" s="312" t="n">
        <v>1.25</v>
      </c>
      <c r="I42" s="312"/>
    </row>
    <row r="43" customFormat="false" ht="13.2" hidden="false" customHeight="false" outlineLevel="0" collapsed="false">
      <c r="A43" s="304"/>
      <c r="B43" s="301" t="s">
        <v>93</v>
      </c>
      <c r="C43" s="309" t="s">
        <v>260</v>
      </c>
      <c r="D43" s="309"/>
      <c r="E43" s="310" t="n">
        <v>673</v>
      </c>
      <c r="F43" s="311" t="n">
        <v>1200</v>
      </c>
      <c r="G43" s="311"/>
      <c r="H43" s="312" t="n">
        <v>0</v>
      </c>
      <c r="I43" s="312"/>
    </row>
    <row r="44" s="333" customFormat="true" ht="18.6" hidden="false" customHeight="true" outlineLevel="0" collapsed="false">
      <c r="A44" s="327"/>
      <c r="B44" s="328"/>
      <c r="C44" s="317" t="s">
        <v>261</v>
      </c>
      <c r="D44" s="329"/>
      <c r="E44" s="330" t="n">
        <v>67</v>
      </c>
      <c r="F44" s="331" t="n">
        <f aca="false">SUM(F41:F43)</f>
        <v>131623.16</v>
      </c>
      <c r="G44" s="331"/>
      <c r="H44" s="332" t="n">
        <f aca="false">SUM(H41:H43)</f>
        <v>86104.27</v>
      </c>
      <c r="I44" s="332"/>
    </row>
    <row r="45" customFormat="false" ht="10.2" hidden="false" customHeight="true" outlineLevel="0" collapsed="false">
      <c r="A45" s="304"/>
      <c r="B45" s="334"/>
      <c r="C45" s="317"/>
      <c r="D45" s="317"/>
      <c r="E45" s="310"/>
      <c r="F45" s="335"/>
      <c r="G45" s="335"/>
      <c r="H45" s="220"/>
      <c r="I45" s="220"/>
    </row>
    <row r="46" customFormat="false" ht="13.2" hidden="false" customHeight="false" outlineLevel="0" collapsed="false">
      <c r="A46" s="304" t="s">
        <v>151</v>
      </c>
      <c r="B46" s="305" t="s">
        <v>262</v>
      </c>
      <c r="C46" s="309"/>
      <c r="D46" s="309"/>
      <c r="E46" s="310"/>
      <c r="F46" s="311"/>
      <c r="G46" s="311"/>
      <c r="H46" s="312"/>
      <c r="I46" s="312"/>
    </row>
    <row r="47" customFormat="false" ht="13.2" hidden="false" customHeight="false" outlineLevel="0" collapsed="false">
      <c r="A47" s="304"/>
      <c r="B47" s="301" t="s">
        <v>89</v>
      </c>
      <c r="C47" s="309" t="s">
        <v>263</v>
      </c>
      <c r="D47" s="309"/>
      <c r="E47" s="310" t="n">
        <v>685</v>
      </c>
      <c r="F47" s="311" t="n">
        <v>22574.28</v>
      </c>
      <c r="G47" s="311"/>
      <c r="H47" s="312" t="n">
        <v>251165.23</v>
      </c>
      <c r="I47" s="312"/>
    </row>
    <row r="48" customFormat="false" ht="13.2" hidden="false" customHeight="false" outlineLevel="0" collapsed="false">
      <c r="A48" s="304"/>
      <c r="B48" s="301" t="s">
        <v>91</v>
      </c>
      <c r="C48" s="309" t="s">
        <v>264</v>
      </c>
      <c r="D48" s="309"/>
      <c r="E48" s="310" t="n">
        <v>686</v>
      </c>
      <c r="F48" s="311" t="n">
        <v>464394.92</v>
      </c>
      <c r="G48" s="311"/>
      <c r="H48" s="312" t="n">
        <v>334286.42</v>
      </c>
      <c r="I48" s="312"/>
    </row>
    <row r="49" customFormat="false" ht="18.6" hidden="false" customHeight="true" outlineLevel="0" collapsed="false">
      <c r="A49" s="304"/>
      <c r="B49" s="334"/>
      <c r="C49" s="317" t="s">
        <v>265</v>
      </c>
      <c r="D49" s="317"/>
      <c r="E49" s="310" t="n">
        <v>68</v>
      </c>
      <c r="F49" s="313" t="n">
        <f aca="false">SUM(F47:F48)</f>
        <v>486969.2</v>
      </c>
      <c r="G49" s="313"/>
      <c r="H49" s="217" t="n">
        <f aca="false">SUM(H47:H48)</f>
        <v>585451.65</v>
      </c>
      <c r="I49" s="217"/>
    </row>
    <row r="50" customFormat="false" ht="10.2" hidden="false" customHeight="true" outlineLevel="0" collapsed="false">
      <c r="A50" s="304"/>
      <c r="B50" s="334"/>
      <c r="C50" s="317"/>
      <c r="D50" s="317"/>
      <c r="E50" s="310"/>
      <c r="F50" s="335"/>
      <c r="G50" s="335"/>
      <c r="H50" s="220"/>
      <c r="I50" s="220"/>
    </row>
    <row r="51" customFormat="false" ht="13.2" hidden="false" customHeight="true" outlineLevel="0" collapsed="false">
      <c r="A51" s="304" t="s">
        <v>158</v>
      </c>
      <c r="B51" s="322" t="s">
        <v>266</v>
      </c>
      <c r="C51" s="322"/>
      <c r="D51" s="322"/>
      <c r="E51" s="310"/>
      <c r="F51" s="336"/>
      <c r="G51" s="336"/>
      <c r="H51" s="337"/>
      <c r="I51" s="337"/>
    </row>
    <row r="52" customFormat="false" ht="13.2" hidden="false" customHeight="false" outlineLevel="0" collapsed="false">
      <c r="A52" s="304"/>
      <c r="B52" s="322"/>
      <c r="C52" s="322"/>
      <c r="D52" s="322"/>
      <c r="E52" s="310" t="s">
        <v>267</v>
      </c>
      <c r="F52" s="338" t="n">
        <f aca="false">F44+F49</f>
        <v>618592.36</v>
      </c>
      <c r="G52" s="338"/>
      <c r="H52" s="339" t="n">
        <f aca="false">H44+H49</f>
        <v>671555.92</v>
      </c>
      <c r="I52" s="339"/>
    </row>
    <row r="53" customFormat="false" ht="10.2" hidden="false" customHeight="true" outlineLevel="0" collapsed="false">
      <c r="A53" s="304"/>
      <c r="B53" s="305"/>
      <c r="C53" s="309"/>
      <c r="D53" s="309"/>
      <c r="E53" s="310"/>
      <c r="F53" s="314"/>
      <c r="G53" s="314"/>
      <c r="H53" s="315"/>
      <c r="I53" s="315"/>
    </row>
    <row r="54" customFormat="false" ht="13.2" hidden="false" customHeight="false" outlineLevel="0" collapsed="false">
      <c r="A54" s="304" t="s">
        <v>268</v>
      </c>
      <c r="B54" s="305" t="s">
        <v>269</v>
      </c>
      <c r="C54" s="309"/>
      <c r="D54" s="317"/>
      <c r="E54" s="310"/>
      <c r="F54" s="318" t="n">
        <f aca="false">IF(Charges!F52&lt;Produits!F51,Produits!F51-Charges!F52,0)</f>
        <v>750819.17</v>
      </c>
      <c r="G54" s="318"/>
      <c r="H54" s="319" t="n">
        <f aca="false">IF(Charges!H52&lt;Produits!H51,Produits!H51-Charges!H52,0)</f>
        <v>127592.5</v>
      </c>
      <c r="I54" s="319"/>
    </row>
    <row r="55" customFormat="false" ht="10.2" hidden="false" customHeight="true" outlineLevel="0" collapsed="false">
      <c r="A55" s="304"/>
      <c r="B55" s="334"/>
      <c r="C55" s="309"/>
      <c r="D55" s="317"/>
      <c r="E55" s="310"/>
      <c r="F55" s="314"/>
      <c r="G55" s="314"/>
      <c r="H55" s="315"/>
      <c r="I55" s="315"/>
    </row>
    <row r="56" customFormat="false" ht="13.2" hidden="false" customHeight="false" outlineLevel="0" collapsed="false">
      <c r="A56" s="304" t="s">
        <v>270</v>
      </c>
      <c r="B56" s="305" t="s">
        <v>271</v>
      </c>
      <c r="C56" s="309"/>
      <c r="D56" s="317"/>
      <c r="E56" s="310"/>
      <c r="F56" s="313" t="n">
        <f aca="false">F36+F52</f>
        <v>26508819.56</v>
      </c>
      <c r="G56" s="313"/>
      <c r="H56" s="217" t="n">
        <f aca="false">H36+H52</f>
        <v>25657751.92</v>
      </c>
      <c r="I56" s="217"/>
    </row>
    <row r="57" customFormat="false" ht="10.2" hidden="false" customHeight="true" outlineLevel="0" collapsed="false">
      <c r="A57" s="304"/>
      <c r="B57" s="334"/>
      <c r="C57" s="309"/>
      <c r="D57" s="309"/>
      <c r="E57" s="310"/>
      <c r="F57" s="314"/>
      <c r="G57" s="314"/>
      <c r="H57" s="315"/>
      <c r="I57" s="315"/>
    </row>
    <row r="58" customFormat="false" ht="13.2" hidden="false" customHeight="false" outlineLevel="0" collapsed="false">
      <c r="A58" s="304" t="s">
        <v>272</v>
      </c>
      <c r="B58" s="305" t="s">
        <v>273</v>
      </c>
      <c r="C58" s="309"/>
      <c r="D58" s="309"/>
      <c r="E58" s="310"/>
      <c r="F58" s="318" t="n">
        <f aca="false">IF(Charges!F56&lt;Produits!F55,Produits!F55-Charges!F56,0)</f>
        <v>1255651.92</v>
      </c>
      <c r="G58" s="318"/>
      <c r="H58" s="319" t="n">
        <f aca="false">IF(Charges!H56&lt;Produits!H55,Produits!H55-Charges!H56,0)</f>
        <v>2563975.53</v>
      </c>
      <c r="I58" s="319"/>
    </row>
    <row r="59" customFormat="false" ht="10.2" hidden="false" customHeight="true" outlineLevel="0" collapsed="false">
      <c r="A59" s="304"/>
      <c r="B59" s="305"/>
      <c r="C59" s="309"/>
      <c r="D59" s="309"/>
      <c r="E59" s="310"/>
      <c r="F59" s="320"/>
      <c r="G59" s="320"/>
      <c r="H59" s="321"/>
      <c r="I59" s="321"/>
    </row>
    <row r="60" customFormat="false" ht="13.2" hidden="false" customHeight="false" outlineLevel="0" collapsed="false">
      <c r="A60" s="304" t="s">
        <v>274</v>
      </c>
      <c r="B60" s="305" t="s">
        <v>275</v>
      </c>
      <c r="C60" s="309"/>
      <c r="D60" s="309"/>
      <c r="E60" s="310"/>
      <c r="F60" s="311"/>
      <c r="G60" s="311"/>
      <c r="H60" s="312"/>
      <c r="I60" s="312"/>
    </row>
    <row r="61" customFormat="false" ht="13.2" hidden="false" customHeight="false" outlineLevel="0" collapsed="false">
      <c r="A61" s="304"/>
      <c r="B61" s="301" t="s">
        <v>89</v>
      </c>
      <c r="C61" s="309" t="s">
        <v>276</v>
      </c>
      <c r="D61" s="309"/>
      <c r="E61" s="310" t="n">
        <v>69201</v>
      </c>
      <c r="F61" s="311" t="n">
        <v>504832.75</v>
      </c>
      <c r="G61" s="311"/>
      <c r="H61" s="312" t="n">
        <v>2436383.03</v>
      </c>
      <c r="I61" s="312"/>
    </row>
    <row r="62" customFormat="false" ht="13.2" hidden="false" customHeight="false" outlineLevel="0" collapsed="false">
      <c r="A62" s="304"/>
      <c r="B62" s="301" t="s">
        <v>91</v>
      </c>
      <c r="C62" s="309" t="s">
        <v>277</v>
      </c>
      <c r="D62" s="309"/>
      <c r="E62" s="310" t="n">
        <v>69202</v>
      </c>
      <c r="F62" s="311" t="n">
        <v>750819.17</v>
      </c>
      <c r="G62" s="311"/>
      <c r="H62" s="312" t="n">
        <v>127592.5</v>
      </c>
      <c r="I62" s="312"/>
    </row>
    <row r="63" customFormat="false" ht="18.6" hidden="false" customHeight="true" outlineLevel="0" collapsed="false">
      <c r="A63" s="304"/>
      <c r="B63" s="334"/>
      <c r="C63" s="317" t="s">
        <v>278</v>
      </c>
      <c r="D63" s="317"/>
      <c r="E63" s="310" t="n">
        <v>69</v>
      </c>
      <c r="F63" s="318" t="n">
        <f aca="false">SUM(F61:F62)</f>
        <v>1255651.92</v>
      </c>
      <c r="G63" s="318"/>
      <c r="H63" s="340" t="n">
        <f aca="false">SUM(H61:H62)</f>
        <v>2563975.53</v>
      </c>
      <c r="I63" s="340"/>
    </row>
    <row r="64" customFormat="false" ht="10.2" hidden="false" customHeight="true" outlineLevel="0" collapsed="false">
      <c r="A64" s="304"/>
      <c r="B64" s="334"/>
      <c r="C64" s="309"/>
      <c r="D64" s="309"/>
      <c r="E64" s="310"/>
      <c r="F64" s="314"/>
      <c r="G64" s="314"/>
      <c r="H64" s="315"/>
      <c r="I64" s="315"/>
    </row>
    <row r="65" customFormat="false" ht="13.8" hidden="false" customHeight="false" outlineLevel="0" collapsed="false">
      <c r="A65" s="304" t="s">
        <v>279</v>
      </c>
      <c r="B65" s="305" t="s">
        <v>280</v>
      </c>
      <c r="C65" s="309"/>
      <c r="D65" s="309"/>
      <c r="E65" s="341"/>
      <c r="F65" s="342" t="n">
        <f aca="false">F56+F63</f>
        <v>27764471.48</v>
      </c>
      <c r="G65" s="342"/>
      <c r="H65" s="343" t="n">
        <f aca="false">H56+H63</f>
        <v>28221727.45</v>
      </c>
      <c r="I65" s="343"/>
    </row>
    <row r="66" customFormat="false" ht="15" hidden="false" customHeight="false" outlineLevel="0" collapsed="false">
      <c r="A66" s="344"/>
      <c r="B66" s="345"/>
      <c r="C66" s="345"/>
      <c r="D66" s="345"/>
      <c r="E66" s="346"/>
      <c r="F66" s="347"/>
      <c r="G66" s="347"/>
      <c r="H66" s="347"/>
      <c r="I66" s="347"/>
    </row>
  </sheetData>
  <mergeCells count="124">
    <mergeCell ref="A1:B2"/>
    <mergeCell ref="C1:I2"/>
    <mergeCell ref="A3:E3"/>
    <mergeCell ref="E5:E7"/>
    <mergeCell ref="F5:G7"/>
    <mergeCell ref="H5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B23:D24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G37"/>
    <mergeCell ref="H37:I37"/>
    <mergeCell ref="F38:G38"/>
    <mergeCell ref="H38:I38"/>
    <mergeCell ref="F39:G39"/>
    <mergeCell ref="H39:I39"/>
    <mergeCell ref="F40:G40"/>
    <mergeCell ref="H40:I40"/>
    <mergeCell ref="F41:G41"/>
    <mergeCell ref="H41:I41"/>
    <mergeCell ref="F42:G42"/>
    <mergeCell ref="H42:I42"/>
    <mergeCell ref="F43:G43"/>
    <mergeCell ref="H43:I43"/>
    <mergeCell ref="F44:G44"/>
    <mergeCell ref="H44:I44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B51:D52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  <mergeCell ref="F57:G57"/>
    <mergeCell ref="H57:I57"/>
    <mergeCell ref="F58:G58"/>
    <mergeCell ref="H58:I58"/>
    <mergeCell ref="F59:G59"/>
    <mergeCell ref="H59:I59"/>
    <mergeCell ref="F60:G60"/>
    <mergeCell ref="H60:I60"/>
    <mergeCell ref="F61:G61"/>
    <mergeCell ref="H61:I61"/>
    <mergeCell ref="F62:G62"/>
    <mergeCell ref="H62:I62"/>
    <mergeCell ref="F63:G63"/>
    <mergeCell ref="H63:I63"/>
    <mergeCell ref="F64:G64"/>
    <mergeCell ref="H64:I64"/>
    <mergeCell ref="F65:G65"/>
    <mergeCell ref="H65:I65"/>
  </mergeCells>
  <printOptions headings="false" gridLines="false" gridLinesSet="true" horizontalCentered="false" verticalCentered="false"/>
  <pageMargins left="0.354166666666667" right="0.354166666666667" top="0.354166666666667" bottom="0.354166666666667" header="0.511805555555555" footer="0.118055555555556"/>
  <pageSetup paperSize="8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5078125" defaultRowHeight="13.2" zeroHeight="false" outlineLevelRow="0" outlineLevelCol="0"/>
  <cols>
    <col collapsed="false" customWidth="true" hidden="false" outlineLevel="0" max="1" min="1" style="0" width="17.89"/>
    <col collapsed="false" customWidth="true" hidden="false" outlineLevel="0" max="2" min="2" style="0" width="8"/>
    <col collapsed="false" customWidth="true" hidden="false" outlineLevel="0" max="3" min="3" style="0" width="40.44"/>
    <col collapsed="false" customWidth="true" hidden="false" outlineLevel="0" max="4" min="4" style="0" width="7.67"/>
    <col collapsed="false" customWidth="true" hidden="false" outlineLevel="0" max="5" min="5" style="0" width="10.66"/>
    <col collapsed="false" customWidth="true" hidden="false" outlineLevel="0" max="6" min="6" style="0" width="11.56"/>
    <col collapsed="false" customWidth="true" hidden="false" outlineLevel="0" max="8" min="7" style="0" width="6.66"/>
    <col collapsed="false" customWidth="true" hidden="false" outlineLevel="0" max="9" min="9" style="0" width="11.56"/>
  </cols>
  <sheetData>
    <row r="1" customFormat="false" ht="13.2" hidden="false" customHeight="true" outlineLevel="0" collapsed="false">
      <c r="A1" s="168" t="str">
        <f aca="false">Coordonnées!A1</f>
        <v>Synthèse des Comptes</v>
      </c>
      <c r="B1" s="168"/>
      <c r="C1" s="101" t="str">
        <f aca="false">Coordonnées!G1</f>
        <v>Administration communale de Fleron</v>
      </c>
      <c r="D1" s="101"/>
      <c r="E1" s="101"/>
      <c r="F1" s="101"/>
      <c r="G1" s="101"/>
      <c r="H1" s="101"/>
      <c r="I1" s="101"/>
      <c r="J1" s="9" t="str">
        <f aca="false">Coordonnées!$U$1</f>
        <v>Code INS</v>
      </c>
      <c r="K1" s="10" t="n">
        <f aca="false">Coordonnées!$V$1</f>
        <v>62038</v>
      </c>
    </row>
    <row r="2" customFormat="false" ht="13.2" hidden="false" customHeight="false" outlineLevel="0" collapsed="false">
      <c r="A2" s="168"/>
      <c r="B2" s="168"/>
      <c r="C2" s="101"/>
      <c r="D2" s="101"/>
      <c r="E2" s="101"/>
      <c r="F2" s="101"/>
      <c r="G2" s="101"/>
      <c r="H2" s="101"/>
      <c r="I2" s="101"/>
      <c r="J2" s="12" t="str">
        <f aca="false">Coordonnées!$U$2</f>
        <v>Exercice:</v>
      </c>
      <c r="K2" s="13" t="n">
        <f aca="false">Coordonnées!$V$2</f>
        <v>2024</v>
      </c>
    </row>
    <row r="3" customFormat="false" ht="13.2" hidden="false" customHeight="false" outlineLevel="0" collapsed="false">
      <c r="A3" s="252" t="str">
        <f aca="false">Coordonnées!A3</f>
        <v>Modèle officiel généré par l'application eComptes © SPW Intérieur et Action Sociale</v>
      </c>
      <c r="B3" s="252"/>
      <c r="C3" s="252"/>
      <c r="D3" s="252"/>
      <c r="E3" s="252"/>
      <c r="F3" s="189"/>
      <c r="J3" s="19" t="str">
        <f aca="false">Coordonnées!$U$3</f>
        <v>Version:</v>
      </c>
      <c r="K3" s="191" t="n">
        <f aca="false">Coordonnées!$V$3</f>
        <v>2</v>
      </c>
    </row>
    <row r="4" customFormat="false" ht="13.8" hidden="false" customHeight="false" outlineLevel="0" collapsed="false">
      <c r="A4" s="348"/>
      <c r="B4" s="349"/>
      <c r="C4" s="350"/>
      <c r="D4" s="350"/>
      <c r="E4" s="351"/>
      <c r="F4" s="352"/>
      <c r="G4" s="352"/>
      <c r="H4" s="352"/>
      <c r="I4" s="349"/>
      <c r="J4" s="353"/>
    </row>
    <row r="5" customFormat="false" ht="13.2" hidden="false" customHeight="false" outlineLevel="0" collapsed="false">
      <c r="A5" s="354"/>
      <c r="B5" s="355"/>
      <c r="C5" s="356"/>
      <c r="D5" s="356"/>
      <c r="E5" s="357" t="s">
        <v>79</v>
      </c>
      <c r="F5" s="358" t="n">
        <f aca="false">K2</f>
        <v>2024</v>
      </c>
      <c r="G5" s="358"/>
      <c r="H5" s="359" t="n">
        <f aca="false">F5-1</f>
        <v>2023</v>
      </c>
      <c r="I5" s="359"/>
      <c r="J5" s="353"/>
    </row>
    <row r="6" customFormat="false" ht="13.2" hidden="false" customHeight="false" outlineLevel="0" collapsed="false">
      <c r="A6" s="360" t="s">
        <v>224</v>
      </c>
      <c r="B6" s="360"/>
      <c r="C6" s="360"/>
      <c r="D6" s="360"/>
      <c r="E6" s="357"/>
      <c r="F6" s="358"/>
      <c r="G6" s="358"/>
      <c r="H6" s="359"/>
      <c r="I6" s="359"/>
      <c r="J6" s="361"/>
    </row>
    <row r="7" customFormat="false" ht="11.4" hidden="false" customHeight="true" outlineLevel="0" collapsed="false">
      <c r="A7" s="362"/>
      <c r="B7" s="363"/>
      <c r="C7" s="363"/>
      <c r="D7" s="363"/>
      <c r="E7" s="357"/>
      <c r="F7" s="358"/>
      <c r="G7" s="358"/>
      <c r="H7" s="359"/>
      <c r="I7" s="359"/>
      <c r="J7" s="361"/>
    </row>
    <row r="8" customFormat="false" ht="13.2" hidden="false" customHeight="false" outlineLevel="0" collapsed="false">
      <c r="A8" s="364" t="s">
        <v>281</v>
      </c>
      <c r="B8" s="365" t="s">
        <v>282</v>
      </c>
      <c r="C8" s="363"/>
      <c r="D8" s="363"/>
      <c r="E8" s="366" t="s">
        <v>227</v>
      </c>
      <c r="F8" s="367"/>
      <c r="G8" s="367"/>
      <c r="H8" s="368"/>
      <c r="I8" s="368"/>
      <c r="J8" s="353"/>
    </row>
    <row r="9" customFormat="false" ht="13.2" hidden="false" customHeight="false" outlineLevel="0" collapsed="false">
      <c r="A9" s="362"/>
      <c r="B9" s="369" t="s">
        <v>172</v>
      </c>
      <c r="C9" s="370" t="s">
        <v>283</v>
      </c>
      <c r="D9" s="370"/>
      <c r="E9" s="371" t="n">
        <v>70</v>
      </c>
      <c r="F9" s="372" t="n">
        <v>13255225.63</v>
      </c>
      <c r="G9" s="372"/>
      <c r="H9" s="373" t="n">
        <v>13640464.59</v>
      </c>
      <c r="I9" s="373"/>
      <c r="J9" s="353"/>
    </row>
    <row r="10" customFormat="false" ht="13.2" hidden="false" customHeight="false" outlineLevel="0" collapsed="false">
      <c r="A10" s="362"/>
      <c r="B10" s="369" t="s">
        <v>174</v>
      </c>
      <c r="C10" s="370" t="s">
        <v>284</v>
      </c>
      <c r="D10" s="370"/>
      <c r="E10" s="371" t="n">
        <v>71</v>
      </c>
      <c r="F10" s="372" t="n">
        <v>523894.2</v>
      </c>
      <c r="G10" s="372"/>
      <c r="H10" s="373" t="n">
        <v>571522.59</v>
      </c>
      <c r="I10" s="373"/>
      <c r="J10" s="353"/>
    </row>
    <row r="11" customFormat="false" ht="13.2" hidden="false" customHeight="false" outlineLevel="0" collapsed="false">
      <c r="A11" s="362"/>
      <c r="B11" s="369" t="s">
        <v>176</v>
      </c>
      <c r="C11" s="370" t="s">
        <v>285</v>
      </c>
      <c r="D11" s="370"/>
      <c r="E11" s="371"/>
      <c r="F11" s="372"/>
      <c r="G11" s="372"/>
      <c r="H11" s="373"/>
      <c r="I11" s="373"/>
      <c r="J11" s="353"/>
    </row>
    <row r="12" customFormat="false" ht="13.2" hidden="false" customHeight="false" outlineLevel="0" collapsed="false">
      <c r="A12" s="362"/>
      <c r="B12" s="369"/>
      <c r="C12" s="370" t="s">
        <v>286</v>
      </c>
      <c r="D12" s="370"/>
      <c r="E12" s="371" t="s">
        <v>287</v>
      </c>
      <c r="F12" s="372" t="n">
        <v>8365389</v>
      </c>
      <c r="G12" s="372"/>
      <c r="H12" s="373" t="n">
        <v>8449359.07</v>
      </c>
      <c r="I12" s="373"/>
      <c r="J12" s="353"/>
    </row>
    <row r="13" customFormat="false" ht="13.2" hidden="false" customHeight="false" outlineLevel="0" collapsed="false">
      <c r="A13" s="362"/>
      <c r="B13" s="369" t="s">
        <v>187</v>
      </c>
      <c r="C13" s="370" t="s">
        <v>288</v>
      </c>
      <c r="D13" s="370"/>
      <c r="E13" s="371" t="n">
        <v>74</v>
      </c>
      <c r="F13" s="372" t="n">
        <v>54412.21</v>
      </c>
      <c r="G13" s="372"/>
      <c r="H13" s="373" t="n">
        <v>58417.83</v>
      </c>
      <c r="I13" s="373"/>
      <c r="J13" s="353"/>
    </row>
    <row r="14" customFormat="false" ht="13.2" hidden="false" customHeight="false" outlineLevel="0" collapsed="false">
      <c r="A14" s="362"/>
      <c r="B14" s="369" t="s">
        <v>200</v>
      </c>
      <c r="C14" s="370" t="s">
        <v>289</v>
      </c>
      <c r="D14" s="370"/>
      <c r="E14" s="371" t="n">
        <v>75</v>
      </c>
      <c r="F14" s="374" t="n">
        <f aca="false">SUM(F16:F17)</f>
        <v>1778437.63</v>
      </c>
      <c r="G14" s="374"/>
      <c r="H14" s="375" t="n">
        <f aca="false">SUM(H16:H17)</f>
        <v>542499.74</v>
      </c>
      <c r="I14" s="375"/>
      <c r="J14" s="353"/>
    </row>
    <row r="15" customFormat="false" ht="13.2" hidden="false" customHeight="false" outlineLevel="0" collapsed="false">
      <c r="A15" s="362"/>
      <c r="B15" s="369" t="s">
        <v>227</v>
      </c>
      <c r="C15" s="370" t="s">
        <v>290</v>
      </c>
      <c r="D15" s="370"/>
      <c r="E15" s="371"/>
      <c r="F15" s="376"/>
      <c r="G15" s="376"/>
      <c r="H15" s="377"/>
      <c r="I15" s="377"/>
      <c r="J15" s="353"/>
    </row>
    <row r="16" customFormat="false" ht="13.2" hidden="false" customHeight="false" outlineLevel="0" collapsed="false">
      <c r="A16" s="362"/>
      <c r="B16" s="369"/>
      <c r="C16" s="370" t="s">
        <v>291</v>
      </c>
      <c r="D16" s="370"/>
      <c r="E16" s="371" t="s">
        <v>292</v>
      </c>
      <c r="F16" s="372" t="n">
        <v>101302.8</v>
      </c>
      <c r="G16" s="372"/>
      <c r="H16" s="373" t="n">
        <v>106626.43</v>
      </c>
      <c r="I16" s="373"/>
      <c r="J16" s="353"/>
    </row>
    <row r="17" customFormat="false" ht="13.2" hidden="false" customHeight="false" outlineLevel="0" collapsed="false">
      <c r="A17" s="362"/>
      <c r="B17" s="369"/>
      <c r="C17" s="370" t="s">
        <v>293</v>
      </c>
      <c r="D17" s="370"/>
      <c r="E17" s="371" t="s">
        <v>294</v>
      </c>
      <c r="F17" s="372" t="n">
        <v>1677134.83</v>
      </c>
      <c r="G17" s="372"/>
      <c r="H17" s="373" t="n">
        <v>435873.31</v>
      </c>
      <c r="I17" s="373"/>
      <c r="J17" s="353"/>
    </row>
    <row r="18" customFormat="false" ht="10.2" hidden="false" customHeight="true" outlineLevel="0" collapsed="false">
      <c r="A18" s="362"/>
      <c r="B18" s="363"/>
      <c r="C18" s="370"/>
      <c r="D18" s="370"/>
      <c r="E18" s="371"/>
      <c r="F18" s="372"/>
      <c r="G18" s="372"/>
      <c r="H18" s="373"/>
      <c r="I18" s="373"/>
      <c r="J18" s="353"/>
    </row>
    <row r="19" customFormat="false" ht="13.2" hidden="false" customHeight="false" outlineLevel="0" collapsed="false">
      <c r="A19" s="364" t="s">
        <v>168</v>
      </c>
      <c r="B19" s="365" t="s">
        <v>295</v>
      </c>
      <c r="C19" s="363"/>
      <c r="D19" s="363"/>
      <c r="E19" s="371" t="s">
        <v>296</v>
      </c>
      <c r="F19" s="216" t="n">
        <f aca="false">SUM(F9:F14)</f>
        <v>23977358.67</v>
      </c>
      <c r="G19" s="216"/>
      <c r="H19" s="378" t="n">
        <f aca="false">SUM(H9:H14)</f>
        <v>23262263.82</v>
      </c>
      <c r="I19" s="378"/>
      <c r="J19" s="361"/>
    </row>
    <row r="20" customFormat="false" ht="10.2" hidden="false" customHeight="true" outlineLevel="0" collapsed="false">
      <c r="A20" s="362"/>
      <c r="B20" s="363"/>
      <c r="C20" s="370"/>
      <c r="D20" s="370"/>
      <c r="E20" s="371"/>
      <c r="F20" s="379"/>
      <c r="G20" s="379"/>
      <c r="H20" s="380"/>
      <c r="I20" s="380"/>
      <c r="J20" s="361"/>
    </row>
    <row r="21" customFormat="false" ht="13.2" hidden="false" customHeight="false" outlineLevel="0" collapsed="false">
      <c r="A21" s="364" t="s">
        <v>170</v>
      </c>
      <c r="B21" s="381" t="s">
        <v>297</v>
      </c>
      <c r="C21" s="365"/>
      <c r="D21" s="365"/>
      <c r="E21" s="371" t="s">
        <v>227</v>
      </c>
      <c r="F21" s="382" t="n">
        <f aca="false">IF(Charges!F19&gt;Produits!F19,Charges!F19-Produits!F19,0)</f>
        <v>0</v>
      </c>
      <c r="G21" s="382"/>
      <c r="H21" s="383" t="n">
        <f aca="false">IF(Charges!H19&gt;Produits!H19,Charges!H19-Produits!H19,0)</f>
        <v>0</v>
      </c>
      <c r="I21" s="383"/>
      <c r="J21" s="353"/>
    </row>
    <row r="22" customFormat="false" ht="10.2" hidden="false" customHeight="true" outlineLevel="0" collapsed="false">
      <c r="A22" s="364"/>
      <c r="B22" s="381"/>
      <c r="C22" s="365"/>
      <c r="D22" s="365"/>
      <c r="E22" s="371"/>
      <c r="F22" s="379"/>
      <c r="G22" s="379"/>
      <c r="H22" s="380"/>
      <c r="I22" s="380"/>
      <c r="J22" s="353"/>
    </row>
    <row r="23" customFormat="false" ht="13.2" hidden="false" customHeight="true" outlineLevel="0" collapsed="false">
      <c r="A23" s="364" t="s">
        <v>178</v>
      </c>
      <c r="B23" s="384" t="s">
        <v>298</v>
      </c>
      <c r="C23" s="384"/>
      <c r="D23" s="384"/>
      <c r="E23" s="371"/>
      <c r="F23" s="372"/>
      <c r="G23" s="372"/>
      <c r="H23" s="373"/>
      <c r="I23" s="373"/>
      <c r="J23" s="361"/>
    </row>
    <row r="24" customFormat="false" ht="13.2" hidden="false" customHeight="false" outlineLevel="0" collapsed="false">
      <c r="A24" s="362"/>
      <c r="B24" s="384"/>
      <c r="C24" s="384"/>
      <c r="D24" s="384"/>
      <c r="E24" s="371"/>
      <c r="F24" s="385"/>
      <c r="G24" s="385"/>
      <c r="H24" s="386"/>
      <c r="I24" s="386"/>
      <c r="J24" s="361"/>
    </row>
    <row r="25" customFormat="false" ht="13.2" hidden="false" customHeight="false" outlineLevel="0" collapsed="false">
      <c r="A25" s="362"/>
      <c r="B25" s="369" t="s">
        <v>172</v>
      </c>
      <c r="C25" s="370" t="s">
        <v>299</v>
      </c>
      <c r="D25" s="370"/>
      <c r="E25" s="371" t="n">
        <v>761</v>
      </c>
      <c r="F25" s="372" t="n">
        <v>530102.82</v>
      </c>
      <c r="G25" s="372"/>
      <c r="H25" s="373" t="n">
        <v>2154560.43</v>
      </c>
      <c r="I25" s="373"/>
      <c r="J25" s="353"/>
    </row>
    <row r="26" customFormat="false" ht="13.2" hidden="false" customHeight="false" outlineLevel="0" collapsed="false">
      <c r="A26" s="362"/>
      <c r="B26" s="369" t="s">
        <v>174</v>
      </c>
      <c r="C26" s="370" t="s">
        <v>300</v>
      </c>
      <c r="D26" s="370"/>
      <c r="E26" s="371" t="n">
        <v>764</v>
      </c>
      <c r="F26" s="372" t="n">
        <v>0</v>
      </c>
      <c r="G26" s="372"/>
      <c r="H26" s="373" t="n">
        <v>0</v>
      </c>
      <c r="I26" s="373"/>
      <c r="J26" s="353"/>
    </row>
    <row r="27" customFormat="false" ht="13.2" hidden="false" customHeight="false" outlineLevel="0" collapsed="false">
      <c r="A27" s="362"/>
      <c r="B27" s="369" t="s">
        <v>176</v>
      </c>
      <c r="C27" s="370" t="s">
        <v>301</v>
      </c>
      <c r="D27" s="370"/>
      <c r="E27" s="371" t="n">
        <v>765</v>
      </c>
      <c r="F27" s="372" t="n">
        <v>1275843.43</v>
      </c>
      <c r="G27" s="372"/>
      <c r="H27" s="373" t="n">
        <v>1264678.74</v>
      </c>
      <c r="I27" s="373"/>
      <c r="J27" s="353"/>
    </row>
    <row r="28" customFormat="false" ht="23.4" hidden="false" customHeight="true" outlineLevel="0" collapsed="false">
      <c r="A28" s="362"/>
      <c r="B28" s="387" t="s">
        <v>187</v>
      </c>
      <c r="C28" s="388" t="s">
        <v>302</v>
      </c>
      <c r="D28" s="388"/>
      <c r="E28" s="371" t="n">
        <v>767</v>
      </c>
      <c r="F28" s="372" t="n">
        <v>611755.03</v>
      </c>
      <c r="G28" s="372"/>
      <c r="H28" s="373" t="n">
        <v>741076.04</v>
      </c>
      <c r="I28" s="373"/>
      <c r="J28" s="361"/>
    </row>
    <row r="29" customFormat="false" ht="13.2" hidden="false" customHeight="false" outlineLevel="0" collapsed="false">
      <c r="A29" s="362"/>
      <c r="B29" s="369" t="s">
        <v>200</v>
      </c>
      <c r="C29" s="370" t="s">
        <v>303</v>
      </c>
      <c r="D29" s="370"/>
      <c r="E29" s="371" t="n">
        <v>769</v>
      </c>
      <c r="F29" s="372" t="n">
        <v>0</v>
      </c>
      <c r="G29" s="372"/>
      <c r="H29" s="373" t="n">
        <v>0</v>
      </c>
      <c r="I29" s="373"/>
      <c r="J29" s="353"/>
    </row>
    <row r="30" customFormat="false" ht="10.2" hidden="false" customHeight="true" outlineLevel="0" collapsed="false">
      <c r="A30" s="362"/>
      <c r="B30" s="363"/>
      <c r="C30" s="370"/>
      <c r="D30" s="370"/>
      <c r="E30" s="371"/>
      <c r="F30" s="372"/>
      <c r="G30" s="372"/>
      <c r="H30" s="373"/>
      <c r="I30" s="373"/>
      <c r="J30" s="361"/>
    </row>
    <row r="31" customFormat="false" ht="13.2" hidden="false" customHeight="false" outlineLevel="0" collapsed="false">
      <c r="A31" s="364" t="s">
        <v>182</v>
      </c>
      <c r="B31" s="365" t="s">
        <v>304</v>
      </c>
      <c r="C31" s="363"/>
      <c r="D31" s="363"/>
      <c r="E31" s="371" t="n">
        <v>76</v>
      </c>
      <c r="F31" s="216" t="n">
        <f aca="false">SUM(F25:F29)</f>
        <v>2417701.28</v>
      </c>
      <c r="G31" s="216"/>
      <c r="H31" s="378" t="n">
        <f aca="false">SUM(H25:H29)</f>
        <v>4160315.21</v>
      </c>
      <c r="I31" s="378"/>
      <c r="J31" s="353"/>
    </row>
    <row r="32" customFormat="false" ht="10.2" hidden="false" customHeight="true" outlineLevel="0" collapsed="false">
      <c r="A32" s="364"/>
      <c r="B32" s="365"/>
      <c r="C32" s="363"/>
      <c r="D32" s="363"/>
      <c r="E32" s="371"/>
      <c r="F32" s="379"/>
      <c r="G32" s="379"/>
      <c r="H32" s="380"/>
      <c r="I32" s="380"/>
      <c r="J32" s="353"/>
    </row>
    <row r="33" customFormat="false" ht="13.2" hidden="false" customHeight="false" outlineLevel="0" collapsed="false">
      <c r="A33" s="364" t="s">
        <v>189</v>
      </c>
      <c r="B33" s="365" t="s">
        <v>305</v>
      </c>
      <c r="C33" s="370"/>
      <c r="D33" s="370"/>
      <c r="E33" s="371" t="s">
        <v>306</v>
      </c>
      <c r="F33" s="216" t="n">
        <f aca="false">F19+F31</f>
        <v>26395059.95</v>
      </c>
      <c r="G33" s="216"/>
      <c r="H33" s="378" t="n">
        <f aca="false">H19+H31</f>
        <v>27422579.03</v>
      </c>
      <c r="I33" s="378"/>
      <c r="J33" s="353"/>
    </row>
    <row r="34" customFormat="false" ht="10.2" hidden="false" customHeight="true" outlineLevel="0" collapsed="false">
      <c r="A34" s="364"/>
      <c r="B34" s="365"/>
      <c r="C34" s="370"/>
      <c r="D34" s="370"/>
      <c r="E34" s="371"/>
      <c r="F34" s="379"/>
      <c r="G34" s="379"/>
      <c r="H34" s="380"/>
      <c r="I34" s="380"/>
      <c r="J34" s="353"/>
    </row>
    <row r="35" customFormat="false" ht="13.2" hidden="false" customHeight="false" outlineLevel="0" collapsed="false">
      <c r="A35" s="364" t="s">
        <v>193</v>
      </c>
      <c r="B35" s="365" t="s">
        <v>307</v>
      </c>
      <c r="C35" s="370"/>
      <c r="D35" s="370"/>
      <c r="E35" s="371" t="s">
        <v>227</v>
      </c>
      <c r="F35" s="382" t="n">
        <f aca="false">IF(Charges!F36&gt;Produits!F33,Charges!F36-Produits!F33,0)</f>
        <v>0</v>
      </c>
      <c r="G35" s="382"/>
      <c r="H35" s="383" t="n">
        <f aca="false">IF(Charges!H36&gt;Produits!H33,Charges!H36-Produits!H33,0)</f>
        <v>0</v>
      </c>
      <c r="I35" s="383"/>
      <c r="J35" s="353"/>
    </row>
    <row r="36" customFormat="false" ht="10.2" hidden="false" customHeight="true" outlineLevel="0" collapsed="false">
      <c r="A36" s="364"/>
      <c r="B36" s="365"/>
      <c r="C36" s="370"/>
      <c r="D36" s="370"/>
      <c r="E36" s="371"/>
      <c r="F36" s="389"/>
      <c r="G36" s="389"/>
      <c r="H36" s="390"/>
      <c r="I36" s="390"/>
      <c r="J36" s="353"/>
    </row>
    <row r="37" customFormat="false" ht="13.2" hidden="false" customHeight="false" outlineLevel="0" collapsed="false">
      <c r="A37" s="364" t="s">
        <v>206</v>
      </c>
      <c r="B37" s="365" t="s">
        <v>308</v>
      </c>
      <c r="C37" s="370"/>
      <c r="D37" s="370"/>
      <c r="E37" s="371"/>
      <c r="F37" s="372"/>
      <c r="G37" s="372"/>
      <c r="H37" s="373"/>
      <c r="I37" s="373"/>
      <c r="J37" s="353"/>
    </row>
    <row r="38" customFormat="false" ht="13.2" hidden="false" customHeight="false" outlineLevel="0" collapsed="false">
      <c r="A38" s="364"/>
      <c r="B38" s="369" t="s">
        <v>172</v>
      </c>
      <c r="C38" s="370" t="s">
        <v>309</v>
      </c>
      <c r="D38" s="370"/>
      <c r="E38" s="371" t="n">
        <v>771</v>
      </c>
      <c r="F38" s="372" t="n">
        <v>52399.97</v>
      </c>
      <c r="G38" s="372"/>
      <c r="H38" s="373" t="n">
        <v>85156.76</v>
      </c>
      <c r="I38" s="373"/>
      <c r="J38" s="353"/>
    </row>
    <row r="39" customFormat="false" ht="13.2" hidden="false" customHeight="false" outlineLevel="0" collapsed="false">
      <c r="A39" s="364"/>
      <c r="B39" s="369" t="s">
        <v>174</v>
      </c>
      <c r="C39" s="370" t="s">
        <v>310</v>
      </c>
      <c r="D39" s="370"/>
      <c r="E39" s="371" t="n">
        <v>772</v>
      </c>
      <c r="F39" s="372" t="n">
        <v>68981</v>
      </c>
      <c r="G39" s="372"/>
      <c r="H39" s="373" t="n">
        <v>30074</v>
      </c>
      <c r="I39" s="373"/>
      <c r="J39" s="353"/>
    </row>
    <row r="40" customFormat="false" ht="13.2" hidden="false" customHeight="false" outlineLevel="0" collapsed="false">
      <c r="A40" s="364"/>
      <c r="B40" s="369" t="s">
        <v>176</v>
      </c>
      <c r="C40" s="370" t="s">
        <v>311</v>
      </c>
      <c r="D40" s="370"/>
      <c r="E40" s="371" t="n">
        <v>773</v>
      </c>
      <c r="F40" s="372" t="n">
        <v>0</v>
      </c>
      <c r="G40" s="372"/>
      <c r="H40" s="373" t="n">
        <v>0</v>
      </c>
      <c r="I40" s="373"/>
      <c r="J40" s="353"/>
    </row>
    <row r="41" customFormat="false" ht="9.6" hidden="false" customHeight="true" outlineLevel="0" collapsed="false">
      <c r="A41" s="364"/>
      <c r="B41" s="370"/>
      <c r="C41" s="370"/>
      <c r="D41" s="370"/>
      <c r="E41" s="371"/>
      <c r="F41" s="372"/>
      <c r="G41" s="372"/>
      <c r="H41" s="373"/>
      <c r="I41" s="373"/>
      <c r="J41" s="353"/>
    </row>
    <row r="42" customFormat="false" ht="13.2" hidden="false" customHeight="false" outlineLevel="0" collapsed="false">
      <c r="A42" s="364"/>
      <c r="B42" s="370"/>
      <c r="C42" s="365" t="s">
        <v>312</v>
      </c>
      <c r="D42" s="365"/>
      <c r="E42" s="371" t="n">
        <v>77</v>
      </c>
      <c r="F42" s="216" t="n">
        <f aca="false">SUM(F38:F40)</f>
        <v>121380.97</v>
      </c>
      <c r="G42" s="216"/>
      <c r="H42" s="378" t="n">
        <f aca="false">SUM(H38:H40)</f>
        <v>115230.76</v>
      </c>
      <c r="I42" s="378"/>
      <c r="J42" s="353"/>
    </row>
    <row r="43" customFormat="false" ht="10.2" hidden="false" customHeight="true" outlineLevel="0" collapsed="false">
      <c r="A43" s="364"/>
      <c r="B43" s="370"/>
      <c r="C43" s="365"/>
      <c r="D43" s="365"/>
      <c r="E43" s="371"/>
      <c r="F43" s="242"/>
      <c r="G43" s="242"/>
      <c r="H43" s="391"/>
      <c r="I43" s="391"/>
      <c r="J43" s="353"/>
    </row>
    <row r="44" customFormat="false" ht="13.2" hidden="false" customHeight="false" outlineLevel="0" collapsed="false">
      <c r="A44" s="364" t="s">
        <v>217</v>
      </c>
      <c r="B44" s="365" t="s">
        <v>313</v>
      </c>
      <c r="C44" s="370"/>
      <c r="D44" s="370"/>
      <c r="E44" s="371"/>
      <c r="F44" s="372"/>
      <c r="G44" s="372"/>
      <c r="H44" s="373"/>
      <c r="I44" s="373"/>
      <c r="J44" s="353"/>
    </row>
    <row r="45" customFormat="false" ht="13.2" hidden="false" customHeight="false" outlineLevel="0" collapsed="false">
      <c r="A45" s="364"/>
      <c r="B45" s="369" t="s">
        <v>172</v>
      </c>
      <c r="C45" s="370" t="s">
        <v>309</v>
      </c>
      <c r="D45" s="370"/>
      <c r="E45" s="371" t="n">
        <v>785</v>
      </c>
      <c r="F45" s="372" t="n">
        <v>0</v>
      </c>
      <c r="G45" s="372"/>
      <c r="H45" s="373" t="n">
        <v>0</v>
      </c>
      <c r="I45" s="373"/>
      <c r="J45" s="353"/>
    </row>
    <row r="46" customFormat="false" ht="13.2" hidden="false" customHeight="false" outlineLevel="0" collapsed="false">
      <c r="A46" s="364"/>
      <c r="B46" s="369" t="s">
        <v>174</v>
      </c>
      <c r="C46" s="370" t="s">
        <v>310</v>
      </c>
      <c r="D46" s="370"/>
      <c r="E46" s="371" t="n">
        <v>786</v>
      </c>
      <c r="F46" s="372" t="n">
        <v>1248030.56</v>
      </c>
      <c r="G46" s="372"/>
      <c r="H46" s="373" t="n">
        <v>683917.66</v>
      </c>
      <c r="I46" s="373"/>
      <c r="J46" s="353"/>
    </row>
    <row r="47" customFormat="false" ht="9.6" hidden="false" customHeight="true" outlineLevel="0" collapsed="false">
      <c r="A47" s="364"/>
      <c r="B47" s="370"/>
      <c r="C47" s="370"/>
      <c r="D47" s="370"/>
      <c r="E47" s="371"/>
      <c r="F47" s="372"/>
      <c r="G47" s="372"/>
      <c r="H47" s="373"/>
      <c r="I47" s="373"/>
      <c r="J47" s="353"/>
    </row>
    <row r="48" customFormat="false" ht="13.2" hidden="false" customHeight="false" outlineLevel="0" collapsed="false">
      <c r="A48" s="364"/>
      <c r="B48" s="370"/>
      <c r="C48" s="365" t="s">
        <v>314</v>
      </c>
      <c r="D48" s="365"/>
      <c r="E48" s="371" t="n">
        <v>78</v>
      </c>
      <c r="F48" s="382" t="n">
        <f aca="false">SUM(F45:F46)</f>
        <v>1248030.56</v>
      </c>
      <c r="G48" s="382"/>
      <c r="H48" s="392" t="n">
        <f aca="false">SUM(H45:H46)</f>
        <v>683917.66</v>
      </c>
      <c r="I48" s="392"/>
      <c r="J48" s="353"/>
    </row>
    <row r="49" customFormat="false" ht="10.2" hidden="false" customHeight="true" outlineLevel="0" collapsed="false">
      <c r="A49" s="364"/>
      <c r="B49" s="370"/>
      <c r="C49" s="365"/>
      <c r="D49" s="365"/>
      <c r="E49" s="371"/>
      <c r="F49" s="389"/>
      <c r="G49" s="389"/>
      <c r="H49" s="390"/>
      <c r="I49" s="390"/>
      <c r="J49" s="353"/>
    </row>
    <row r="50" customFormat="false" ht="13.2" hidden="false" customHeight="false" outlineLevel="0" collapsed="false">
      <c r="A50" s="364" t="s">
        <v>219</v>
      </c>
      <c r="B50" s="365" t="s">
        <v>315</v>
      </c>
      <c r="C50" s="370"/>
      <c r="D50" s="370"/>
      <c r="E50" s="371"/>
      <c r="F50" s="372"/>
      <c r="G50" s="372"/>
      <c r="H50" s="373"/>
      <c r="I50" s="373"/>
      <c r="J50" s="353"/>
    </row>
    <row r="51" customFormat="false" ht="13.2" hidden="false" customHeight="false" outlineLevel="0" collapsed="false">
      <c r="A51" s="364"/>
      <c r="B51" s="365" t="s">
        <v>316</v>
      </c>
      <c r="C51" s="370"/>
      <c r="D51" s="370"/>
      <c r="E51" s="371" t="s">
        <v>317</v>
      </c>
      <c r="F51" s="216" t="n">
        <f aca="false">F42+F48</f>
        <v>1369411.53</v>
      </c>
      <c r="G51" s="216"/>
      <c r="H51" s="378" t="n">
        <f aca="false">H42+H48</f>
        <v>799148.42</v>
      </c>
      <c r="I51" s="378"/>
      <c r="J51" s="353"/>
    </row>
    <row r="52" customFormat="false" ht="10.2" hidden="false" customHeight="true" outlineLevel="0" collapsed="false">
      <c r="A52" s="364"/>
      <c r="B52" s="365"/>
      <c r="C52" s="370"/>
      <c r="D52" s="370"/>
      <c r="E52" s="371"/>
      <c r="F52" s="379"/>
      <c r="G52" s="379"/>
      <c r="H52" s="380"/>
      <c r="I52" s="380"/>
      <c r="J52" s="353"/>
    </row>
    <row r="53" customFormat="false" ht="13.2" hidden="false" customHeight="false" outlineLevel="0" collapsed="false">
      <c r="A53" s="364" t="s">
        <v>318</v>
      </c>
      <c r="B53" s="365" t="s">
        <v>319</v>
      </c>
      <c r="C53" s="370"/>
      <c r="D53" s="370"/>
      <c r="E53" s="371"/>
      <c r="F53" s="382" t="n">
        <f aca="false">IF(Charges!F52&gt;Produits!F51,Charges!F52-Produits!F51,0)</f>
        <v>0</v>
      </c>
      <c r="G53" s="382"/>
      <c r="H53" s="383" t="n">
        <f aca="false">IF(Charges!H52&gt;Produits!H51,Charges!H52-Produits!H51,0)</f>
        <v>0</v>
      </c>
      <c r="I53" s="383"/>
      <c r="J53" s="353"/>
    </row>
    <row r="54" customFormat="false" ht="10.2" hidden="false" customHeight="true" outlineLevel="0" collapsed="false">
      <c r="A54" s="364"/>
      <c r="B54" s="370"/>
      <c r="C54" s="370"/>
      <c r="D54" s="370"/>
      <c r="E54" s="371"/>
      <c r="F54" s="379"/>
      <c r="G54" s="379"/>
      <c r="H54" s="380"/>
      <c r="I54" s="380"/>
      <c r="J54" s="353"/>
    </row>
    <row r="55" customFormat="false" ht="13.2" hidden="false" customHeight="false" outlineLevel="0" collapsed="false">
      <c r="A55" s="364" t="s">
        <v>320</v>
      </c>
      <c r="B55" s="365" t="s">
        <v>321</v>
      </c>
      <c r="C55" s="370"/>
      <c r="D55" s="370"/>
      <c r="E55" s="371"/>
      <c r="F55" s="216" t="n">
        <f aca="false">F33+F51</f>
        <v>27764471.48</v>
      </c>
      <c r="G55" s="216"/>
      <c r="H55" s="378" t="n">
        <f aca="false">H33+H51</f>
        <v>28221727.45</v>
      </c>
      <c r="I55" s="378"/>
      <c r="J55" s="353"/>
    </row>
    <row r="56" customFormat="false" ht="10.2" hidden="false" customHeight="true" outlineLevel="0" collapsed="false">
      <c r="A56" s="364"/>
      <c r="B56" s="370"/>
      <c r="C56" s="370"/>
      <c r="D56" s="370"/>
      <c r="E56" s="371"/>
      <c r="F56" s="379"/>
      <c r="G56" s="379"/>
      <c r="H56" s="380"/>
      <c r="I56" s="380"/>
      <c r="J56" s="353"/>
    </row>
    <row r="57" customFormat="false" ht="13.2" hidden="false" customHeight="false" outlineLevel="0" collapsed="false">
      <c r="A57" s="364" t="s">
        <v>322</v>
      </c>
      <c r="B57" s="365" t="s">
        <v>323</v>
      </c>
      <c r="C57" s="370"/>
      <c r="D57" s="370"/>
      <c r="E57" s="371"/>
      <c r="F57" s="382" t="n">
        <f aca="false">IF(Charges!F56&gt;Produits!F55,Charges!F56-Produits!F55,0)</f>
        <v>0</v>
      </c>
      <c r="G57" s="382"/>
      <c r="H57" s="383" t="n">
        <f aca="false">IF(Charges!H56&gt;Produits!H55,Charges!H56-Produits!H55,0)</f>
        <v>0</v>
      </c>
      <c r="I57" s="383"/>
      <c r="J57" s="353"/>
    </row>
    <row r="58" customFormat="false" ht="10.2" hidden="false" customHeight="true" outlineLevel="0" collapsed="false">
      <c r="A58" s="364"/>
      <c r="B58" s="365"/>
      <c r="C58" s="370"/>
      <c r="D58" s="370"/>
      <c r="E58" s="371"/>
      <c r="F58" s="389"/>
      <c r="G58" s="389"/>
      <c r="H58" s="390"/>
      <c r="I58" s="390"/>
      <c r="J58" s="353"/>
    </row>
    <row r="59" customFormat="false" ht="13.2" hidden="false" customHeight="false" outlineLevel="0" collapsed="false">
      <c r="A59" s="364" t="s">
        <v>324</v>
      </c>
      <c r="B59" s="365" t="s">
        <v>325</v>
      </c>
      <c r="C59" s="370"/>
      <c r="D59" s="370"/>
      <c r="E59" s="371"/>
      <c r="F59" s="385"/>
      <c r="G59" s="385"/>
      <c r="H59" s="386"/>
      <c r="I59" s="386"/>
      <c r="J59" s="353"/>
    </row>
    <row r="60" customFormat="false" ht="13.2" hidden="false" customHeight="false" outlineLevel="0" collapsed="false">
      <c r="A60" s="364"/>
      <c r="B60" s="369" t="s">
        <v>172</v>
      </c>
      <c r="C60" s="370" t="s">
        <v>326</v>
      </c>
      <c r="D60" s="370"/>
      <c r="E60" s="371" t="n">
        <v>79201</v>
      </c>
      <c r="F60" s="372" t="n">
        <v>0</v>
      </c>
      <c r="G60" s="372"/>
      <c r="H60" s="373" t="n">
        <v>0</v>
      </c>
      <c r="I60" s="373"/>
      <c r="J60" s="353"/>
    </row>
    <row r="61" customFormat="false" ht="13.2" hidden="false" customHeight="false" outlineLevel="0" collapsed="false">
      <c r="A61" s="364"/>
      <c r="B61" s="369" t="s">
        <v>174</v>
      </c>
      <c r="C61" s="370" t="s">
        <v>327</v>
      </c>
      <c r="D61" s="370"/>
      <c r="E61" s="371" t="n">
        <v>79202</v>
      </c>
      <c r="F61" s="372" t="n">
        <v>0</v>
      </c>
      <c r="G61" s="372"/>
      <c r="H61" s="373" t="n">
        <v>0</v>
      </c>
      <c r="I61" s="373"/>
      <c r="J61" s="353"/>
    </row>
    <row r="62" customFormat="false" ht="10.2" hidden="false" customHeight="true" outlineLevel="0" collapsed="false">
      <c r="A62" s="364"/>
      <c r="B62" s="369"/>
      <c r="C62" s="370"/>
      <c r="D62" s="370"/>
      <c r="E62" s="371"/>
      <c r="F62" s="372"/>
      <c r="G62" s="372"/>
      <c r="H62" s="373"/>
      <c r="I62" s="373"/>
      <c r="J62" s="353"/>
    </row>
    <row r="63" customFormat="false" ht="13.2" hidden="false" customHeight="false" outlineLevel="0" collapsed="false">
      <c r="A63" s="364"/>
      <c r="B63" s="369"/>
      <c r="C63" s="365" t="s">
        <v>278</v>
      </c>
      <c r="D63" s="365"/>
      <c r="E63" s="371" t="n">
        <v>79</v>
      </c>
      <c r="F63" s="216" t="n">
        <f aca="false">SUM(F60:F61)</f>
        <v>0</v>
      </c>
      <c r="G63" s="216"/>
      <c r="H63" s="378" t="n">
        <f aca="false">SUM(H60:H61)</f>
        <v>0</v>
      </c>
      <c r="I63" s="378"/>
      <c r="J63" s="353"/>
    </row>
    <row r="64" customFormat="false" ht="10.2" hidden="false" customHeight="true" outlineLevel="0" collapsed="false">
      <c r="A64" s="364"/>
      <c r="B64" s="370"/>
      <c r="C64" s="370"/>
      <c r="D64" s="370"/>
      <c r="E64" s="371"/>
      <c r="F64" s="379"/>
      <c r="G64" s="379"/>
      <c r="H64" s="380"/>
      <c r="I64" s="380"/>
      <c r="J64" s="353"/>
    </row>
    <row r="65" customFormat="false" ht="13.8" hidden="false" customHeight="false" outlineLevel="0" collapsed="false">
      <c r="A65" s="364" t="s">
        <v>328</v>
      </c>
      <c r="B65" s="365" t="s">
        <v>329</v>
      </c>
      <c r="C65" s="370"/>
      <c r="D65" s="370"/>
      <c r="E65" s="393"/>
      <c r="F65" s="394" t="n">
        <f aca="false">F55+F63</f>
        <v>27764471.48</v>
      </c>
      <c r="G65" s="394"/>
      <c r="H65" s="395" t="n">
        <f aca="false">H55+H63</f>
        <v>28221727.45</v>
      </c>
      <c r="I65" s="395"/>
      <c r="J65" s="353"/>
    </row>
    <row r="66" customFormat="false" ht="13.2" hidden="false" customHeight="false" outlineLevel="0" collapsed="false">
      <c r="A66" s="396"/>
      <c r="B66" s="397"/>
      <c r="C66" s="397"/>
      <c r="D66" s="397"/>
      <c r="E66" s="398"/>
      <c r="F66" s="399"/>
      <c r="G66" s="399"/>
      <c r="H66" s="399"/>
      <c r="I66" s="399"/>
      <c r="J66" s="353"/>
    </row>
    <row r="67" customFormat="false" ht="15" hidden="false" customHeight="false" outlineLevel="0" collapsed="false">
      <c r="A67" s="400"/>
      <c r="B67" s="361"/>
      <c r="C67" s="361"/>
      <c r="D67" s="361"/>
      <c r="E67" s="401"/>
      <c r="F67" s="353"/>
      <c r="G67" s="353"/>
      <c r="H67" s="353"/>
      <c r="I67" s="353"/>
      <c r="J67" s="353"/>
    </row>
    <row r="68" customFormat="false" ht="15" hidden="false" customHeight="false" outlineLevel="0" collapsed="false">
      <c r="A68" s="400"/>
      <c r="B68" s="361"/>
      <c r="C68" s="361"/>
      <c r="D68" s="361"/>
      <c r="E68" s="401"/>
      <c r="F68" s="353"/>
      <c r="G68" s="353"/>
      <c r="H68" s="353"/>
      <c r="I68" s="353"/>
      <c r="J68" s="353"/>
    </row>
  </sheetData>
  <mergeCells count="125">
    <mergeCell ref="A1:B2"/>
    <mergeCell ref="C1:I2"/>
    <mergeCell ref="A3:E3"/>
    <mergeCell ref="E5:E7"/>
    <mergeCell ref="F5:G7"/>
    <mergeCell ref="H5:I7"/>
    <mergeCell ref="A6:D6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B23:D24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C28:D28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G37"/>
    <mergeCell ref="H37:I37"/>
    <mergeCell ref="F38:G38"/>
    <mergeCell ref="H38:I38"/>
    <mergeCell ref="F39:G39"/>
    <mergeCell ref="H39:I39"/>
    <mergeCell ref="F40:G40"/>
    <mergeCell ref="H40:I40"/>
    <mergeCell ref="F41:G41"/>
    <mergeCell ref="H41:I41"/>
    <mergeCell ref="F42:G42"/>
    <mergeCell ref="H42:I42"/>
    <mergeCell ref="F43:G43"/>
    <mergeCell ref="H43:I43"/>
    <mergeCell ref="F44:G44"/>
    <mergeCell ref="H44:I44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  <mergeCell ref="F57:G57"/>
    <mergeCell ref="H57:I57"/>
    <mergeCell ref="F58:G58"/>
    <mergeCell ref="H58:I58"/>
    <mergeCell ref="F59:G59"/>
    <mergeCell ref="H59:I59"/>
    <mergeCell ref="F60:G60"/>
    <mergeCell ref="H60:I60"/>
    <mergeCell ref="F61:G61"/>
    <mergeCell ref="H61:I61"/>
    <mergeCell ref="F62:G62"/>
    <mergeCell ref="H62:I62"/>
    <mergeCell ref="F63:G63"/>
    <mergeCell ref="H63:I63"/>
    <mergeCell ref="F64:G64"/>
    <mergeCell ref="H64:I64"/>
    <mergeCell ref="F65:G65"/>
    <mergeCell ref="H65:I65"/>
  </mergeCells>
  <printOptions headings="false" gridLines="false" gridLinesSet="true" horizontalCentered="false" verticalCentered="false"/>
  <pageMargins left="0.354166666666667" right="0.354166666666667" top="0.354166666666667" bottom="0.354166666666667" header="0.511805555555555" footer="0.118055555555556"/>
  <pageSetup paperSize="8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Z1" activeCellId="0" sqref="Z1"/>
    </sheetView>
  </sheetViews>
  <sheetFormatPr defaultColWidth="10.55078125" defaultRowHeight="13.2" zeroHeight="false" outlineLevelRow="0" outlineLevelCol="0"/>
  <cols>
    <col collapsed="false" customWidth="true" hidden="false" outlineLevel="0" max="23" min="1" style="0" width="5.33"/>
  </cols>
  <sheetData>
    <row r="1" customFormat="false" ht="13.2" hidden="false" customHeight="true" outlineLevel="0" collapsed="false">
      <c r="A1" s="6" t="s">
        <v>5</v>
      </c>
      <c r="B1" s="6"/>
      <c r="C1" s="6"/>
      <c r="D1" s="6"/>
      <c r="E1" s="6"/>
      <c r="F1" s="6"/>
      <c r="G1" s="101" t="str">
        <f aca="false">Coordonnées!G1</f>
        <v>Administration communale de Fleron</v>
      </c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402"/>
      <c r="W1" s="8"/>
      <c r="X1" s="9" t="str">
        <f aca="false">Coordonnées!$U$1</f>
        <v>Code INS</v>
      </c>
      <c r="Y1" s="10" t="n">
        <f aca="false">Coordonnées!$V$1</f>
        <v>62038</v>
      </c>
    </row>
    <row r="2" customFormat="false" ht="13.2" hidden="false" customHeight="false" outlineLevel="0" collapsed="false">
      <c r="A2" s="6"/>
      <c r="B2" s="6"/>
      <c r="C2" s="6"/>
      <c r="D2" s="6"/>
      <c r="E2" s="6"/>
      <c r="F2" s="6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403"/>
      <c r="W2" s="11"/>
      <c r="X2" s="12" t="str">
        <f aca="false">Coordonnées!$U$2</f>
        <v>Exercice:</v>
      </c>
      <c r="Y2" s="13" t="n">
        <f aca="false">Coordonnées!$V$2</f>
        <v>2024</v>
      </c>
    </row>
    <row r="3" customFormat="false" ht="13.2" hidden="false" customHeight="false" outlineLevel="0" collapsed="false">
      <c r="A3" s="14" t="s">
        <v>9</v>
      </c>
      <c r="B3" s="15"/>
      <c r="C3" s="15"/>
      <c r="D3" s="15"/>
      <c r="E3" s="15"/>
      <c r="F3" s="16"/>
      <c r="G3" s="16"/>
      <c r="H3" s="17"/>
      <c r="I3" s="17"/>
      <c r="J3" s="18"/>
      <c r="K3" s="18"/>
      <c r="L3" s="18"/>
      <c r="M3" s="18"/>
      <c r="N3" s="17"/>
      <c r="O3" s="17"/>
      <c r="X3" s="19" t="str">
        <f aca="false">Coordonnées!$U$3</f>
        <v>Version:</v>
      </c>
      <c r="Y3" s="191" t="n">
        <f aca="false">Coordonnées!$V$3</f>
        <v>2</v>
      </c>
    </row>
    <row r="4" customFormat="false" ht="13.2" hidden="false" customHeight="true" outlineLevel="0" collapsed="false">
      <c r="A4" s="102"/>
      <c r="B4" s="102"/>
      <c r="C4" s="102"/>
      <c r="D4" s="102"/>
      <c r="E4" s="102"/>
      <c r="F4" s="102"/>
      <c r="G4" s="102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</row>
    <row r="5" customFormat="false" ht="16.2" hidden="false" customHeight="true" outlineLevel="0" collapsed="false">
      <c r="A5" s="107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3"/>
      <c r="S5" s="103"/>
      <c r="T5" s="103"/>
      <c r="U5" s="103"/>
      <c r="V5" s="103"/>
    </row>
    <row r="6" customFormat="false" ht="16.2" hidden="false" customHeight="true" outlineLevel="0" collapsed="false">
      <c r="A6" s="104" t="s">
        <v>330</v>
      </c>
      <c r="B6" s="404"/>
      <c r="C6" s="404"/>
      <c r="D6" s="404"/>
      <c r="E6" s="404"/>
      <c r="F6" s="107"/>
      <c r="G6" s="103"/>
      <c r="H6" s="103"/>
      <c r="I6" s="103"/>
      <c r="J6" s="103"/>
      <c r="K6" s="103"/>
      <c r="L6" s="103"/>
      <c r="M6" s="107"/>
      <c r="N6" s="107"/>
      <c r="O6" s="107"/>
      <c r="P6" s="107"/>
      <c r="Q6" s="103"/>
      <c r="R6" s="103"/>
      <c r="S6" s="103"/>
      <c r="T6" s="103"/>
      <c r="U6" s="103"/>
      <c r="V6" s="103"/>
    </row>
    <row r="7" customFormat="false" ht="16.95" hidden="false" customHeight="true" outlineLevel="0" collapsed="false">
      <c r="A7" s="119"/>
      <c r="B7" s="405"/>
      <c r="C7" s="405"/>
      <c r="D7" s="405"/>
      <c r="E7" s="405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406"/>
      <c r="S7" s="406"/>
      <c r="T7" s="406"/>
      <c r="U7" s="406"/>
      <c r="V7" s="406"/>
    </row>
    <row r="8" customFormat="false" ht="16.95" hidden="false" customHeight="true" outlineLevel="0" collapsed="false">
      <c r="A8" s="121"/>
      <c r="B8" s="407"/>
      <c r="C8" s="408"/>
      <c r="D8" s="408"/>
      <c r="E8" s="408"/>
      <c r="F8" s="408"/>
      <c r="G8" s="408"/>
      <c r="H8" s="408"/>
      <c r="I8" s="408"/>
      <c r="J8" s="408"/>
      <c r="K8" s="408"/>
      <c r="L8" s="408"/>
      <c r="M8" s="408"/>
      <c r="N8" s="408"/>
      <c r="O8" s="408"/>
      <c r="P8" s="408"/>
      <c r="Q8" s="408"/>
      <c r="R8" s="408"/>
      <c r="S8" s="408"/>
      <c r="T8" s="408"/>
      <c r="U8" s="408"/>
      <c r="V8" s="408"/>
      <c r="W8" s="408"/>
      <c r="X8" s="409"/>
    </row>
    <row r="9" customFormat="false" ht="16.95" hidden="false" customHeight="true" outlineLevel="0" collapsed="false">
      <c r="A9" s="121"/>
      <c r="B9" s="410"/>
      <c r="C9" s="411"/>
      <c r="D9" s="411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2"/>
    </row>
    <row r="10" customFormat="false" ht="16.95" hidden="false" customHeight="true" outlineLevel="0" collapsed="false">
      <c r="A10" s="121"/>
      <c r="B10" s="410"/>
      <c r="C10" s="411"/>
      <c r="D10" s="411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2"/>
    </row>
    <row r="11" customFormat="false" ht="16.95" hidden="false" customHeight="true" outlineLevel="0" collapsed="false">
      <c r="A11" s="121"/>
      <c r="B11" s="410"/>
      <c r="C11" s="411"/>
      <c r="D11" s="411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2"/>
    </row>
    <row r="12" customFormat="false" ht="16.95" hidden="false" customHeight="true" outlineLevel="0" collapsed="false">
      <c r="A12" s="121"/>
      <c r="B12" s="410"/>
      <c r="C12" s="411"/>
      <c r="D12" s="411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2"/>
    </row>
    <row r="13" customFormat="false" ht="16.95" hidden="false" customHeight="true" outlineLevel="0" collapsed="false">
      <c r="A13" s="121"/>
      <c r="B13" s="410"/>
      <c r="C13" s="411"/>
      <c r="D13" s="411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2"/>
    </row>
    <row r="14" customFormat="false" ht="16.95" hidden="false" customHeight="true" outlineLevel="0" collapsed="false">
      <c r="A14" s="121"/>
      <c r="B14" s="410"/>
      <c r="C14" s="411"/>
      <c r="D14" s="411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2"/>
    </row>
    <row r="15" customFormat="false" ht="16.95" hidden="false" customHeight="true" outlineLevel="0" collapsed="false">
      <c r="A15" s="413"/>
      <c r="B15" s="414"/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6"/>
    </row>
    <row r="16" customFormat="false" ht="16.95" hidden="false" customHeight="true" outlineLevel="0" collapsed="false">
      <c r="A16" s="121"/>
      <c r="B16" s="410"/>
      <c r="C16" s="411"/>
      <c r="D16" s="411"/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2"/>
    </row>
    <row r="17" customFormat="false" ht="16.95" hidden="false" customHeight="true" outlineLevel="0" collapsed="false">
      <c r="A17" s="121"/>
      <c r="B17" s="410"/>
      <c r="C17" s="411"/>
      <c r="D17" s="411"/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2"/>
    </row>
    <row r="18" customFormat="false" ht="16.95" hidden="false" customHeight="true" outlineLevel="0" collapsed="false">
      <c r="A18" s="121"/>
      <c r="B18" s="410"/>
      <c r="C18" s="411"/>
      <c r="D18" s="411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2"/>
    </row>
    <row r="19" s="417" customFormat="true" ht="16.95" hidden="false" customHeight="true" outlineLevel="0" collapsed="false">
      <c r="A19" s="413"/>
      <c r="B19" s="414"/>
      <c r="C19" s="415"/>
      <c r="D19" s="415"/>
      <c r="E19" s="415"/>
      <c r="F19" s="415"/>
      <c r="G19" s="415"/>
      <c r="H19" s="415"/>
      <c r="I19" s="415"/>
      <c r="J19" s="415"/>
      <c r="K19" s="415"/>
      <c r="L19" s="415"/>
      <c r="M19" s="415"/>
      <c r="N19" s="415"/>
      <c r="O19" s="415"/>
      <c r="P19" s="415"/>
      <c r="Q19" s="415"/>
      <c r="R19" s="415"/>
      <c r="S19" s="415"/>
      <c r="T19" s="415"/>
      <c r="U19" s="415"/>
      <c r="V19" s="415"/>
      <c r="W19" s="415"/>
      <c r="X19" s="416"/>
    </row>
    <row r="20" s="417" customFormat="true" ht="16.95" hidden="false" customHeight="true" outlineLevel="0" collapsed="false">
      <c r="A20" s="413"/>
      <c r="B20" s="414"/>
      <c r="C20" s="415"/>
      <c r="D20" s="415"/>
      <c r="E20" s="415"/>
      <c r="F20" s="415"/>
      <c r="G20" s="415"/>
      <c r="H20" s="415"/>
      <c r="I20" s="415"/>
      <c r="J20" s="415"/>
      <c r="K20" s="415"/>
      <c r="L20" s="415"/>
      <c r="M20" s="415"/>
      <c r="N20" s="415"/>
      <c r="O20" s="415"/>
      <c r="P20" s="415"/>
      <c r="Q20" s="415"/>
      <c r="R20" s="415"/>
      <c r="S20" s="415"/>
      <c r="T20" s="415"/>
      <c r="U20" s="415"/>
      <c r="V20" s="415"/>
      <c r="W20" s="415"/>
      <c r="X20" s="416"/>
    </row>
    <row r="21" customFormat="false" ht="16.95" hidden="false" customHeight="true" outlineLevel="0" collapsed="false">
      <c r="A21" s="121"/>
      <c r="B21" s="410"/>
      <c r="C21" s="411"/>
      <c r="D21" s="411"/>
      <c r="E21" s="411"/>
      <c r="F21" s="411"/>
      <c r="G21" s="411"/>
      <c r="H21" s="411"/>
      <c r="I21" s="411"/>
      <c r="J21" s="411"/>
      <c r="K21" s="411"/>
      <c r="L21" s="411"/>
      <c r="M21" s="411"/>
      <c r="N21" s="411"/>
      <c r="O21" s="411"/>
      <c r="P21" s="411"/>
      <c r="Q21" s="411"/>
      <c r="R21" s="411"/>
      <c r="S21" s="411"/>
      <c r="T21" s="411"/>
      <c r="U21" s="411"/>
      <c r="V21" s="411"/>
      <c r="W21" s="411"/>
      <c r="X21" s="412"/>
    </row>
    <row r="22" customFormat="false" ht="16.95" hidden="false" customHeight="true" outlineLevel="0" collapsed="false">
      <c r="A22" s="121"/>
      <c r="B22" s="410"/>
      <c r="C22" s="411"/>
      <c r="D22" s="411"/>
      <c r="E22" s="411"/>
      <c r="F22" s="411"/>
      <c r="G22" s="411"/>
      <c r="H22" s="411"/>
      <c r="I22" s="411"/>
      <c r="J22" s="411"/>
      <c r="K22" s="411"/>
      <c r="L22" s="411"/>
      <c r="M22" s="411"/>
      <c r="N22" s="411"/>
      <c r="O22" s="411"/>
      <c r="P22" s="411"/>
      <c r="Q22" s="411"/>
      <c r="R22" s="411"/>
      <c r="S22" s="411"/>
      <c r="T22" s="411"/>
      <c r="U22" s="411"/>
      <c r="V22" s="411"/>
      <c r="W22" s="411"/>
      <c r="X22" s="412"/>
    </row>
    <row r="23" customFormat="false" ht="16.95" hidden="false" customHeight="true" outlineLevel="0" collapsed="false">
      <c r="A23" s="121"/>
      <c r="B23" s="410"/>
      <c r="C23" s="411"/>
      <c r="D23" s="411"/>
      <c r="E23" s="411"/>
      <c r="F23" s="411"/>
      <c r="G23" s="411"/>
      <c r="H23" s="411"/>
      <c r="I23" s="411"/>
      <c r="J23" s="411"/>
      <c r="K23" s="411"/>
      <c r="L23" s="411"/>
      <c r="M23" s="411"/>
      <c r="N23" s="411"/>
      <c r="O23" s="411"/>
      <c r="P23" s="411"/>
      <c r="Q23" s="411"/>
      <c r="R23" s="411"/>
      <c r="S23" s="411"/>
      <c r="T23" s="411"/>
      <c r="U23" s="411"/>
      <c r="V23" s="411"/>
      <c r="W23" s="411"/>
      <c r="X23" s="412"/>
    </row>
    <row r="24" customFormat="false" ht="16.95" hidden="false" customHeight="true" outlineLevel="0" collapsed="false">
      <c r="A24" s="121"/>
      <c r="B24" s="410"/>
      <c r="C24" s="411"/>
      <c r="D24" s="411"/>
      <c r="E24" s="411"/>
      <c r="F24" s="411"/>
      <c r="G24" s="411"/>
      <c r="H24" s="411"/>
      <c r="I24" s="411"/>
      <c r="J24" s="411"/>
      <c r="K24" s="411"/>
      <c r="L24" s="411"/>
      <c r="M24" s="411"/>
      <c r="N24" s="411"/>
      <c r="O24" s="411"/>
      <c r="P24" s="411"/>
      <c r="Q24" s="411"/>
      <c r="R24" s="411"/>
      <c r="S24" s="411"/>
      <c r="T24" s="411"/>
      <c r="U24" s="411"/>
      <c r="V24" s="411"/>
      <c r="W24" s="411"/>
      <c r="X24" s="412"/>
    </row>
    <row r="25" customFormat="false" ht="16.95" hidden="false" customHeight="true" outlineLevel="0" collapsed="false">
      <c r="A25" s="121"/>
      <c r="B25" s="410"/>
      <c r="C25" s="411"/>
      <c r="D25" s="411"/>
      <c r="E25" s="411"/>
      <c r="F25" s="411"/>
      <c r="G25" s="411"/>
      <c r="H25" s="411"/>
      <c r="I25" s="411"/>
      <c r="J25" s="411"/>
      <c r="K25" s="411"/>
      <c r="L25" s="411"/>
      <c r="M25" s="411"/>
      <c r="N25" s="411"/>
      <c r="O25" s="411"/>
      <c r="P25" s="411"/>
      <c r="Q25" s="411"/>
      <c r="R25" s="411"/>
      <c r="S25" s="411"/>
      <c r="T25" s="411"/>
      <c r="U25" s="411"/>
      <c r="V25" s="411"/>
      <c r="W25" s="411"/>
      <c r="X25" s="412"/>
    </row>
    <row r="26" customFormat="false" ht="16.95" hidden="false" customHeight="true" outlineLevel="0" collapsed="false">
      <c r="A26" s="121"/>
      <c r="B26" s="410"/>
      <c r="C26" s="411"/>
      <c r="D26" s="411"/>
      <c r="E26" s="411"/>
      <c r="F26" s="411"/>
      <c r="G26" s="411"/>
      <c r="H26" s="411"/>
      <c r="I26" s="411"/>
      <c r="J26" s="411"/>
      <c r="K26" s="411"/>
      <c r="L26" s="411"/>
      <c r="M26" s="411"/>
      <c r="N26" s="411"/>
      <c r="O26" s="411"/>
      <c r="P26" s="411"/>
      <c r="Q26" s="411"/>
      <c r="R26" s="411"/>
      <c r="S26" s="411"/>
      <c r="T26" s="411"/>
      <c r="U26" s="411"/>
      <c r="V26" s="411"/>
      <c r="W26" s="411"/>
      <c r="X26" s="412"/>
    </row>
    <row r="27" customFormat="false" ht="16.95" hidden="false" customHeight="true" outlineLevel="0" collapsed="false">
      <c r="A27" s="418"/>
      <c r="B27" s="419"/>
      <c r="C27" s="420"/>
      <c r="D27" s="420"/>
      <c r="E27" s="420"/>
      <c r="F27" s="420"/>
      <c r="G27" s="420"/>
      <c r="H27" s="420"/>
      <c r="I27" s="420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  <c r="W27" s="420"/>
      <c r="X27" s="421"/>
    </row>
    <row r="28" customFormat="false" ht="16.95" hidden="false" customHeight="true" outlineLevel="0" collapsed="false">
      <c r="A28" s="121"/>
      <c r="B28" s="410"/>
      <c r="C28" s="411"/>
      <c r="D28" s="411"/>
      <c r="E28" s="411"/>
      <c r="F28" s="411"/>
      <c r="G28" s="411"/>
      <c r="H28" s="411"/>
      <c r="I28" s="411"/>
      <c r="J28" s="411"/>
      <c r="K28" s="411"/>
      <c r="L28" s="411"/>
      <c r="M28" s="411"/>
      <c r="N28" s="411"/>
      <c r="O28" s="411"/>
      <c r="P28" s="411"/>
      <c r="Q28" s="411"/>
      <c r="R28" s="411"/>
      <c r="S28" s="411"/>
      <c r="T28" s="411"/>
      <c r="U28" s="411"/>
      <c r="V28" s="411"/>
      <c r="W28" s="411"/>
      <c r="X28" s="412"/>
    </row>
    <row r="29" customFormat="false" ht="16.95" hidden="false" customHeight="true" outlineLevel="0" collapsed="false">
      <c r="A29" s="121"/>
      <c r="B29" s="410"/>
      <c r="C29" s="411"/>
      <c r="D29" s="411"/>
      <c r="E29" s="411"/>
      <c r="F29" s="411"/>
      <c r="G29" s="411"/>
      <c r="H29" s="411"/>
      <c r="I29" s="411"/>
      <c r="J29" s="411"/>
      <c r="K29" s="411"/>
      <c r="L29" s="411"/>
      <c r="M29" s="411"/>
      <c r="N29" s="411"/>
      <c r="O29" s="411"/>
      <c r="P29" s="411"/>
      <c r="Q29" s="411"/>
      <c r="R29" s="411"/>
      <c r="S29" s="411"/>
      <c r="T29" s="411"/>
      <c r="U29" s="411"/>
      <c r="V29" s="411"/>
      <c r="W29" s="411"/>
      <c r="X29" s="412"/>
    </row>
    <row r="30" s="417" customFormat="true" ht="16.95" hidden="false" customHeight="true" outlineLevel="0" collapsed="false">
      <c r="A30" s="413"/>
      <c r="B30" s="414"/>
      <c r="C30" s="415"/>
      <c r="D30" s="415"/>
      <c r="E30" s="415"/>
      <c r="F30" s="415"/>
      <c r="G30" s="415"/>
      <c r="H30" s="415"/>
      <c r="I30" s="415"/>
      <c r="J30" s="415"/>
      <c r="K30" s="415"/>
      <c r="L30" s="415"/>
      <c r="M30" s="415"/>
      <c r="N30" s="415"/>
      <c r="O30" s="415"/>
      <c r="P30" s="415"/>
      <c r="Q30" s="415"/>
      <c r="R30" s="415"/>
      <c r="S30" s="415"/>
      <c r="T30" s="415"/>
      <c r="U30" s="415"/>
      <c r="V30" s="415"/>
      <c r="W30" s="415"/>
      <c r="X30" s="416"/>
    </row>
    <row r="31" customFormat="false" ht="16.95" hidden="false" customHeight="true" outlineLevel="0" collapsed="false">
      <c r="A31" s="121"/>
      <c r="B31" s="410"/>
      <c r="C31" s="411"/>
      <c r="D31" s="411"/>
      <c r="E31" s="411"/>
      <c r="F31" s="411"/>
      <c r="G31" s="411"/>
      <c r="H31" s="411"/>
      <c r="I31" s="411"/>
      <c r="J31" s="411"/>
      <c r="K31" s="411"/>
      <c r="L31" s="411"/>
      <c r="M31" s="411"/>
      <c r="N31" s="411"/>
      <c r="O31" s="411"/>
      <c r="P31" s="411"/>
      <c r="Q31" s="411"/>
      <c r="R31" s="411"/>
      <c r="S31" s="411"/>
      <c r="T31" s="411"/>
      <c r="U31" s="411"/>
      <c r="V31" s="411"/>
      <c r="W31" s="411"/>
      <c r="X31" s="412"/>
    </row>
    <row r="32" customFormat="false" ht="16.95" hidden="false" customHeight="true" outlineLevel="0" collapsed="false">
      <c r="A32" s="418"/>
      <c r="B32" s="419"/>
      <c r="C32" s="420"/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1"/>
    </row>
    <row r="33" customFormat="false" ht="16.95" hidden="false" customHeight="true" outlineLevel="0" collapsed="false">
      <c r="A33" s="418"/>
      <c r="B33" s="419"/>
      <c r="C33" s="420"/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1"/>
    </row>
    <row r="34" s="417" customFormat="true" ht="16.95" hidden="false" customHeight="true" outlineLevel="0" collapsed="false">
      <c r="A34" s="413"/>
      <c r="B34" s="414"/>
      <c r="C34" s="415"/>
      <c r="D34" s="415"/>
      <c r="E34" s="415"/>
      <c r="F34" s="415"/>
      <c r="G34" s="415"/>
      <c r="H34" s="415"/>
      <c r="I34" s="415"/>
      <c r="J34" s="415"/>
      <c r="K34" s="415"/>
      <c r="L34" s="415"/>
      <c r="M34" s="415"/>
      <c r="N34" s="415"/>
      <c r="O34" s="415"/>
      <c r="P34" s="415"/>
      <c r="Q34" s="415"/>
      <c r="R34" s="415"/>
      <c r="S34" s="415"/>
      <c r="T34" s="415"/>
      <c r="U34" s="415"/>
      <c r="V34" s="415"/>
      <c r="W34" s="415"/>
      <c r="X34" s="416"/>
    </row>
    <row r="35" customFormat="false" ht="16.95" hidden="false" customHeight="true" outlineLevel="0" collapsed="false">
      <c r="A35" s="121"/>
      <c r="B35" s="410"/>
      <c r="C35" s="411"/>
      <c r="D35" s="411"/>
      <c r="E35" s="411"/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2"/>
    </row>
    <row r="36" customFormat="false" ht="16.95" hidden="false" customHeight="true" outlineLevel="0" collapsed="false">
      <c r="A36" s="422"/>
      <c r="B36" s="423"/>
      <c r="C36" s="424"/>
      <c r="D36" s="424"/>
      <c r="E36" s="424"/>
      <c r="F36" s="424"/>
      <c r="G36" s="424"/>
      <c r="H36" s="424"/>
      <c r="I36" s="424"/>
      <c r="J36" s="424"/>
      <c r="K36" s="424"/>
      <c r="L36" s="424"/>
      <c r="M36" s="424"/>
      <c r="N36" s="424"/>
      <c r="O36" s="424"/>
      <c r="P36" s="424"/>
      <c r="Q36" s="424"/>
      <c r="R36" s="424"/>
      <c r="S36" s="424"/>
      <c r="T36" s="424"/>
      <c r="U36" s="424"/>
      <c r="V36" s="424"/>
      <c r="W36" s="424"/>
      <c r="X36" s="425"/>
    </row>
    <row r="37" s="417" customFormat="true" ht="16.95" hidden="false" customHeight="true" outlineLevel="0" collapsed="false">
      <c r="A37" s="413"/>
      <c r="B37" s="414"/>
      <c r="C37" s="415"/>
      <c r="D37" s="415"/>
      <c r="E37" s="415"/>
      <c r="F37" s="415"/>
      <c r="G37" s="415"/>
      <c r="H37" s="415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5"/>
      <c r="T37" s="415"/>
      <c r="U37" s="415"/>
      <c r="V37" s="415"/>
      <c r="W37" s="415"/>
      <c r="X37" s="416"/>
    </row>
    <row r="38" customFormat="false" ht="16.95" hidden="false" customHeight="true" outlineLevel="0" collapsed="false">
      <c r="A38" s="121"/>
      <c r="B38" s="410"/>
      <c r="C38" s="411"/>
      <c r="D38" s="411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2"/>
    </row>
    <row r="39" customFormat="false" ht="16.95" hidden="false" customHeight="true" outlineLevel="0" collapsed="false">
      <c r="A39" s="121"/>
      <c r="B39" s="410"/>
      <c r="C39" s="411"/>
      <c r="D39" s="411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2"/>
    </row>
    <row r="40" customFormat="false" ht="16.95" hidden="false" customHeight="true" outlineLevel="0" collapsed="false">
      <c r="A40" s="121"/>
      <c r="B40" s="410"/>
      <c r="C40" s="411"/>
      <c r="D40" s="411"/>
      <c r="E40" s="411"/>
      <c r="F40" s="411"/>
      <c r="G40" s="411"/>
      <c r="H40" s="411"/>
      <c r="I40" s="411"/>
      <c r="J40" s="411"/>
      <c r="K40" s="411"/>
      <c r="L40" s="411"/>
      <c r="M40" s="411"/>
      <c r="N40" s="411"/>
      <c r="O40" s="411"/>
      <c r="P40" s="411"/>
      <c r="Q40" s="411"/>
      <c r="R40" s="411"/>
      <c r="S40" s="411"/>
      <c r="T40" s="411"/>
      <c r="U40" s="411"/>
      <c r="V40" s="411"/>
      <c r="W40" s="411"/>
      <c r="X40" s="412"/>
    </row>
    <row r="41" customFormat="false" ht="16.95" hidden="false" customHeight="true" outlineLevel="0" collapsed="false">
      <c r="A41" s="121"/>
      <c r="B41" s="410"/>
      <c r="C41" s="411"/>
      <c r="D41" s="411"/>
      <c r="E41" s="411"/>
      <c r="F41" s="411"/>
      <c r="G41" s="411"/>
      <c r="H41" s="411"/>
      <c r="I41" s="411"/>
      <c r="J41" s="411"/>
      <c r="K41" s="411"/>
      <c r="L41" s="411"/>
      <c r="M41" s="411"/>
      <c r="N41" s="411"/>
      <c r="O41" s="411"/>
      <c r="P41" s="411"/>
      <c r="Q41" s="411"/>
      <c r="R41" s="411"/>
      <c r="S41" s="411"/>
      <c r="T41" s="411"/>
      <c r="U41" s="411"/>
      <c r="V41" s="411"/>
      <c r="W41" s="411"/>
      <c r="X41" s="412"/>
    </row>
    <row r="42" customFormat="false" ht="16.95" hidden="false" customHeight="true" outlineLevel="0" collapsed="false">
      <c r="A42" s="121"/>
      <c r="B42" s="410"/>
      <c r="C42" s="411"/>
      <c r="D42" s="411"/>
      <c r="E42" s="411"/>
      <c r="F42" s="411"/>
      <c r="G42" s="411"/>
      <c r="H42" s="411"/>
      <c r="I42" s="411"/>
      <c r="J42" s="411"/>
      <c r="K42" s="411"/>
      <c r="L42" s="411"/>
      <c r="M42" s="411"/>
      <c r="N42" s="411"/>
      <c r="O42" s="411"/>
      <c r="P42" s="411"/>
      <c r="Q42" s="411"/>
      <c r="R42" s="411"/>
      <c r="S42" s="411"/>
      <c r="T42" s="411"/>
      <c r="U42" s="411"/>
      <c r="V42" s="411"/>
      <c r="W42" s="411"/>
      <c r="X42" s="412"/>
    </row>
    <row r="43" customFormat="false" ht="16.95" hidden="false" customHeight="true" outlineLevel="0" collapsed="false">
      <c r="A43" s="121"/>
      <c r="B43" s="410"/>
      <c r="C43" s="411"/>
      <c r="D43" s="411"/>
      <c r="E43" s="411"/>
      <c r="F43" s="411"/>
      <c r="G43" s="411"/>
      <c r="H43" s="411"/>
      <c r="I43" s="411"/>
      <c r="J43" s="411"/>
      <c r="K43" s="411"/>
      <c r="L43" s="411"/>
      <c r="M43" s="411"/>
      <c r="N43" s="411"/>
      <c r="O43" s="411"/>
      <c r="P43" s="411"/>
      <c r="Q43" s="411"/>
      <c r="R43" s="411"/>
      <c r="S43" s="411"/>
      <c r="T43" s="411"/>
      <c r="U43" s="411"/>
      <c r="V43" s="411"/>
      <c r="W43" s="411"/>
      <c r="X43" s="412"/>
    </row>
    <row r="44" customFormat="false" ht="16.95" hidden="false" customHeight="true" outlineLevel="0" collapsed="false">
      <c r="A44" s="418"/>
      <c r="B44" s="419"/>
      <c r="C44" s="420"/>
      <c r="D44" s="420"/>
      <c r="E44" s="420"/>
      <c r="F44" s="420"/>
      <c r="G44" s="420"/>
      <c r="H44" s="420"/>
      <c r="I44" s="420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  <c r="W44" s="420"/>
      <c r="X44" s="421"/>
    </row>
    <row r="45" customFormat="false" ht="16.95" hidden="false" customHeight="true" outlineLevel="0" collapsed="false">
      <c r="A45" s="426"/>
      <c r="B45" s="427"/>
      <c r="C45" s="428"/>
      <c r="D45" s="428"/>
      <c r="E45" s="428"/>
      <c r="F45" s="428"/>
      <c r="G45" s="428"/>
      <c r="H45" s="428"/>
      <c r="I45" s="428"/>
      <c r="J45" s="428"/>
      <c r="K45" s="428"/>
      <c r="L45" s="428"/>
      <c r="M45" s="428"/>
      <c r="N45" s="428"/>
      <c r="O45" s="428"/>
      <c r="P45" s="428"/>
      <c r="Q45" s="428"/>
      <c r="R45" s="428"/>
      <c r="S45" s="428"/>
      <c r="T45" s="428"/>
      <c r="U45" s="428"/>
      <c r="V45" s="428"/>
      <c r="W45" s="428"/>
      <c r="X45" s="429"/>
    </row>
    <row r="46" customFormat="false" ht="16.95" hidden="false" customHeight="true" outlineLevel="0" collapsed="false">
      <c r="A46" s="121"/>
      <c r="B46" s="410"/>
      <c r="C46" s="411"/>
      <c r="D46" s="411"/>
      <c r="E46" s="411"/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2"/>
    </row>
    <row r="47" customFormat="false" ht="16.95" hidden="false" customHeight="true" outlineLevel="0" collapsed="false">
      <c r="A47" s="121"/>
      <c r="B47" s="410"/>
      <c r="C47" s="411"/>
      <c r="D47" s="411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2"/>
    </row>
    <row r="48" customFormat="false" ht="16.95" hidden="false" customHeight="true" outlineLevel="0" collapsed="false">
      <c r="A48" s="119"/>
      <c r="B48" s="430"/>
      <c r="C48" s="431"/>
      <c r="D48" s="431"/>
      <c r="E48" s="431"/>
      <c r="F48" s="431"/>
      <c r="G48" s="431"/>
      <c r="H48" s="431"/>
      <c r="I48" s="431"/>
      <c r="J48" s="431"/>
      <c r="K48" s="431"/>
      <c r="L48" s="431"/>
      <c r="M48" s="431"/>
      <c r="N48" s="431"/>
      <c r="O48" s="431"/>
      <c r="P48" s="431"/>
      <c r="Q48" s="431"/>
      <c r="R48" s="431"/>
      <c r="S48" s="431"/>
      <c r="T48" s="431"/>
      <c r="U48" s="431"/>
      <c r="V48" s="431"/>
      <c r="W48" s="431"/>
      <c r="X48" s="432"/>
    </row>
    <row r="49" customFormat="false" ht="16.95" hidden="false" customHeight="true" outlineLevel="0" collapsed="false">
      <c r="A49" s="119"/>
      <c r="B49" s="430"/>
      <c r="C49" s="431"/>
      <c r="D49" s="431"/>
      <c r="E49" s="431"/>
      <c r="F49" s="431"/>
      <c r="G49" s="431"/>
      <c r="H49" s="431"/>
      <c r="I49" s="431"/>
      <c r="J49" s="431"/>
      <c r="K49" s="431"/>
      <c r="L49" s="431"/>
      <c r="M49" s="431"/>
      <c r="N49" s="431"/>
      <c r="O49" s="431"/>
      <c r="P49" s="431"/>
      <c r="Q49" s="431"/>
      <c r="R49" s="431"/>
      <c r="S49" s="431"/>
      <c r="T49" s="431"/>
      <c r="U49" s="431"/>
      <c r="V49" s="431"/>
      <c r="W49" s="431"/>
      <c r="X49" s="432"/>
    </row>
    <row r="50" customFormat="false" ht="16.95" hidden="false" customHeight="true" outlineLevel="0" collapsed="false">
      <c r="A50" s="119"/>
      <c r="B50" s="433"/>
      <c r="C50" s="434"/>
      <c r="D50" s="434"/>
      <c r="E50" s="434"/>
      <c r="F50" s="434"/>
      <c r="G50" s="434"/>
      <c r="H50" s="434"/>
      <c r="I50" s="434"/>
      <c r="J50" s="434"/>
      <c r="K50" s="434"/>
      <c r="L50" s="434"/>
      <c r="M50" s="434"/>
      <c r="N50" s="434"/>
      <c r="O50" s="434"/>
      <c r="P50" s="434"/>
      <c r="Q50" s="434"/>
      <c r="R50" s="434"/>
      <c r="S50" s="434"/>
      <c r="T50" s="434"/>
      <c r="U50" s="434"/>
      <c r="V50" s="434"/>
      <c r="W50" s="434"/>
      <c r="X50" s="435"/>
    </row>
    <row r="51" customFormat="false" ht="16.95" hidden="false" customHeight="true" outlineLevel="0" collapsed="false">
      <c r="A51" s="119"/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</row>
  </sheetData>
  <mergeCells count="2">
    <mergeCell ref="A1:F2"/>
    <mergeCell ref="G1:U2"/>
  </mergeCells>
  <printOptions headings="false" gridLines="false" gridLinesSet="true" horizontalCentered="false" verticalCentered="false"/>
  <pageMargins left="0.354166666666667" right="0.354166666666667" top="0.354166666666667" bottom="0.354166666666667" header="0.511805555555555" footer="0.118055555555556"/>
  <pageSetup paperSize="8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52"/>
  <sheetViews>
    <sheetView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Z1" activeCellId="0" sqref="Z1"/>
    </sheetView>
  </sheetViews>
  <sheetFormatPr defaultColWidth="10.55078125" defaultRowHeight="13.2" zeroHeight="false" outlineLevelRow="0" outlineLevelCol="0"/>
  <cols>
    <col collapsed="false" customWidth="true" hidden="false" outlineLevel="0" max="23" min="1" style="0" width="5.33"/>
  </cols>
  <sheetData>
    <row r="1" customFormat="false" ht="13.2" hidden="false" customHeight="true" outlineLevel="0" collapsed="false">
      <c r="A1" s="6" t="str">
        <f aca="false">Coordonnées!A1</f>
        <v>Synthèse des Comptes</v>
      </c>
      <c r="B1" s="6"/>
      <c r="C1" s="6"/>
      <c r="D1" s="6"/>
      <c r="E1" s="6"/>
      <c r="F1" s="6"/>
      <c r="G1" s="101" t="str">
        <f aca="false">Coordonnées!G1</f>
        <v>Administration communale de Fleron</v>
      </c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8"/>
      <c r="W1" s="8"/>
      <c r="X1" s="9" t="str">
        <f aca="false">Coordonnées!$U$1</f>
        <v>Code INS</v>
      </c>
      <c r="Y1" s="10" t="n">
        <f aca="false">Coordonnées!$V$1</f>
        <v>62038</v>
      </c>
    </row>
    <row r="2" customFormat="false" ht="13.2" hidden="false" customHeight="false" outlineLevel="0" collapsed="false">
      <c r="A2" s="6"/>
      <c r="B2" s="6"/>
      <c r="C2" s="6"/>
      <c r="D2" s="6"/>
      <c r="E2" s="6"/>
      <c r="F2" s="6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1"/>
      <c r="W2" s="11"/>
      <c r="X2" s="12" t="str">
        <f aca="false">Coordonnées!$U$2</f>
        <v>Exercice:</v>
      </c>
      <c r="Y2" s="13" t="n">
        <f aca="false">Coordonnées!$V$2</f>
        <v>2024</v>
      </c>
    </row>
    <row r="3" customFormat="false" ht="13.2" hidden="false" customHeight="false" outlineLevel="0" collapsed="false">
      <c r="A3" s="14" t="str">
        <f aca="false">Coordonnées!A3</f>
        <v>Modèle officiel généré par l'application eComptes © SPW Intérieur et Action Sociale</v>
      </c>
      <c r="B3" s="15"/>
      <c r="C3" s="15"/>
      <c r="D3" s="15"/>
      <c r="E3" s="15"/>
      <c r="F3" s="16"/>
      <c r="G3" s="16"/>
      <c r="H3" s="17"/>
      <c r="I3" s="17"/>
      <c r="J3" s="18"/>
      <c r="K3" s="18"/>
      <c r="L3" s="18"/>
      <c r="M3" s="18"/>
      <c r="N3" s="17"/>
      <c r="O3" s="17"/>
      <c r="P3" s="436"/>
      <c r="Q3" s="436"/>
      <c r="X3" s="19" t="str">
        <f aca="false">Coordonnées!$U$3</f>
        <v>Version:</v>
      </c>
      <c r="Y3" s="191" t="n">
        <f aca="false">Coordonnées!$V$3</f>
        <v>2</v>
      </c>
    </row>
    <row r="4" customFormat="false" ht="13.2" hidden="false" customHeight="true" outlineLevel="0" collapsed="false">
      <c r="A4" s="102"/>
      <c r="B4" s="102"/>
      <c r="C4" s="102"/>
      <c r="D4" s="102"/>
      <c r="E4" s="102"/>
      <c r="F4" s="102"/>
      <c r="G4" s="102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</row>
    <row r="5" customFormat="false" ht="16.2" hidden="false" customHeight="true" outlineLevel="0" collapsed="false">
      <c r="A5" s="107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3"/>
      <c r="S5" s="103"/>
    </row>
    <row r="6" customFormat="false" ht="16.2" hidden="false" customHeight="true" outlineLevel="0" collapsed="false">
      <c r="A6" s="104" t="s">
        <v>331</v>
      </c>
      <c r="B6" s="437"/>
      <c r="C6" s="437"/>
      <c r="D6" s="437"/>
      <c r="E6" s="437"/>
      <c r="F6" s="59"/>
      <c r="G6" s="108"/>
      <c r="H6" s="108"/>
      <c r="I6" s="133"/>
      <c r="J6" s="133"/>
      <c r="K6" s="133"/>
      <c r="L6" s="133"/>
      <c r="M6" s="438"/>
      <c r="N6" s="438"/>
      <c r="O6" s="438"/>
      <c r="P6" s="438"/>
      <c r="Q6" s="133"/>
      <c r="R6" s="133"/>
      <c r="S6" s="133"/>
    </row>
    <row r="7" customFormat="false" ht="16.95" hidden="false" customHeight="true" outlineLevel="0" collapsed="false">
      <c r="A7" s="105"/>
      <c r="B7" s="437"/>
      <c r="C7" s="437"/>
      <c r="D7" s="437"/>
      <c r="E7" s="437"/>
      <c r="F7" s="59"/>
      <c r="G7" s="59"/>
      <c r="H7" s="59"/>
      <c r="I7" s="438"/>
      <c r="J7" s="438"/>
      <c r="K7" s="438"/>
      <c r="L7" s="438"/>
      <c r="M7" s="438"/>
      <c r="N7" s="438"/>
      <c r="O7" s="438"/>
      <c r="P7" s="438"/>
      <c r="Q7" s="438"/>
      <c r="R7" s="133"/>
      <c r="S7" s="133"/>
    </row>
    <row r="8" customFormat="false" ht="16.95" hidden="false" customHeight="true" outlineLevel="0" collapsed="false">
      <c r="A8" s="439" t="s">
        <v>332</v>
      </c>
      <c r="B8" s="105"/>
      <c r="C8" s="124"/>
      <c r="D8" s="124"/>
      <c r="E8" s="124"/>
      <c r="F8" s="439" t="s">
        <v>333</v>
      </c>
      <c r="G8" s="124"/>
      <c r="H8" s="124"/>
      <c r="I8" s="440"/>
      <c r="J8" s="440"/>
      <c r="K8" s="440"/>
      <c r="L8" s="440"/>
      <c r="M8" s="440"/>
      <c r="N8" s="440"/>
      <c r="O8" s="440"/>
      <c r="P8" s="440"/>
      <c r="Q8" s="440"/>
      <c r="R8" s="440"/>
      <c r="S8" s="441"/>
    </row>
    <row r="9" customFormat="false" ht="49.95" hidden="false" customHeight="true" outlineLevel="0" collapsed="false">
      <c r="A9" s="137" t="s">
        <v>334</v>
      </c>
      <c r="B9" s="137"/>
      <c r="C9" s="137"/>
      <c r="D9" s="137"/>
      <c r="E9" s="137"/>
      <c r="F9" s="442" t="s">
        <v>335</v>
      </c>
      <c r="G9" s="442"/>
      <c r="H9" s="442"/>
      <c r="I9" s="442"/>
      <c r="J9" s="442"/>
      <c r="K9" s="442"/>
      <c r="L9" s="442"/>
      <c r="M9" s="442"/>
      <c r="N9" s="442"/>
      <c r="O9" s="442"/>
      <c r="P9" s="442"/>
      <c r="Q9" s="442"/>
      <c r="R9" s="442"/>
      <c r="S9" s="442"/>
      <c r="T9" s="442"/>
      <c r="U9" s="442"/>
      <c r="V9" s="442"/>
      <c r="W9" s="442"/>
    </row>
    <row r="10" customFormat="false" ht="49.95" hidden="false" customHeight="true" outlineLevel="0" collapsed="false">
      <c r="A10" s="137" t="s">
        <v>50</v>
      </c>
      <c r="B10" s="137"/>
      <c r="C10" s="137"/>
      <c r="D10" s="137"/>
      <c r="E10" s="137"/>
      <c r="F10" s="443" t="s">
        <v>336</v>
      </c>
      <c r="G10" s="443"/>
      <c r="H10" s="443"/>
      <c r="I10" s="443"/>
      <c r="J10" s="443"/>
      <c r="K10" s="443"/>
      <c r="L10" s="443"/>
      <c r="M10" s="443"/>
      <c r="N10" s="443"/>
      <c r="O10" s="443"/>
      <c r="P10" s="443"/>
      <c r="Q10" s="443"/>
      <c r="R10" s="443"/>
      <c r="S10" s="443"/>
      <c r="T10" s="443"/>
      <c r="U10" s="443"/>
      <c r="V10" s="443"/>
      <c r="W10" s="443"/>
    </row>
    <row r="11" customFormat="false" ht="49.95" hidden="false" customHeight="true" outlineLevel="0" collapsed="false">
      <c r="A11" s="137" t="s">
        <v>337</v>
      </c>
      <c r="B11" s="137"/>
      <c r="C11" s="137"/>
      <c r="D11" s="137"/>
      <c r="E11" s="137"/>
      <c r="F11" s="443" t="s">
        <v>338</v>
      </c>
      <c r="G11" s="443"/>
      <c r="H11" s="443"/>
      <c r="I11" s="443"/>
      <c r="J11" s="443"/>
      <c r="K11" s="443"/>
      <c r="L11" s="443"/>
      <c r="M11" s="443"/>
      <c r="N11" s="443"/>
      <c r="O11" s="443"/>
      <c r="P11" s="443"/>
      <c r="Q11" s="443"/>
      <c r="R11" s="443"/>
      <c r="S11" s="443"/>
      <c r="T11" s="443"/>
      <c r="U11" s="443"/>
      <c r="V11" s="443"/>
      <c r="W11" s="443"/>
    </row>
    <row r="12" customFormat="false" ht="49.95" hidden="false" customHeight="true" outlineLevel="0" collapsed="false">
      <c r="A12" s="137" t="s">
        <v>339</v>
      </c>
      <c r="B12" s="137"/>
      <c r="C12" s="137"/>
      <c r="D12" s="137"/>
      <c r="E12" s="137"/>
      <c r="F12" s="443" t="s">
        <v>340</v>
      </c>
      <c r="G12" s="443"/>
      <c r="H12" s="443"/>
      <c r="I12" s="443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</row>
    <row r="13" customFormat="false" ht="49.95" hidden="false" customHeight="true" outlineLevel="0" collapsed="false">
      <c r="A13" s="137" t="s">
        <v>341</v>
      </c>
      <c r="B13" s="137"/>
      <c r="C13" s="137"/>
      <c r="D13" s="137"/>
      <c r="E13" s="137"/>
      <c r="F13" s="443" t="s">
        <v>342</v>
      </c>
      <c r="G13" s="443"/>
      <c r="H13" s="443"/>
      <c r="I13" s="443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</row>
    <row r="14" customFormat="false" ht="49.95" hidden="false" customHeight="true" outlineLevel="0" collapsed="false">
      <c r="A14" s="137" t="s">
        <v>343</v>
      </c>
      <c r="B14" s="137"/>
      <c r="C14" s="137"/>
      <c r="D14" s="137"/>
      <c r="E14" s="137"/>
      <c r="F14" s="443" t="s">
        <v>344</v>
      </c>
      <c r="G14" s="443"/>
      <c r="H14" s="443"/>
      <c r="I14" s="443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/>
      <c r="W14" s="443"/>
    </row>
    <row r="15" customFormat="false" ht="52.2" hidden="false" customHeight="true" outlineLevel="0" collapsed="false">
      <c r="A15" s="137" t="s">
        <v>345</v>
      </c>
      <c r="B15" s="137"/>
      <c r="C15" s="137"/>
      <c r="D15" s="137"/>
      <c r="E15" s="137"/>
      <c r="F15" s="443" t="s">
        <v>346</v>
      </c>
      <c r="G15" s="443"/>
      <c r="H15" s="443"/>
      <c r="I15" s="443"/>
      <c r="J15" s="443"/>
      <c r="K15" s="443"/>
      <c r="L15" s="443"/>
      <c r="M15" s="443"/>
      <c r="N15" s="443"/>
      <c r="O15" s="443"/>
      <c r="P15" s="443"/>
      <c r="Q15" s="443"/>
      <c r="R15" s="443"/>
      <c r="S15" s="443"/>
      <c r="T15" s="443"/>
      <c r="U15" s="443"/>
      <c r="V15" s="443"/>
      <c r="W15" s="443"/>
    </row>
    <row r="16" customFormat="false" ht="49.95" hidden="false" customHeight="true" outlineLevel="0" collapsed="false">
      <c r="A16" s="443" t="s">
        <v>347</v>
      </c>
      <c r="B16" s="443"/>
      <c r="C16" s="443"/>
      <c r="D16" s="443"/>
      <c r="E16" s="443"/>
      <c r="F16" s="443" t="s">
        <v>348</v>
      </c>
      <c r="G16" s="443"/>
      <c r="H16" s="443"/>
      <c r="I16" s="443"/>
      <c r="J16" s="443"/>
      <c r="K16" s="443"/>
      <c r="L16" s="443"/>
      <c r="M16" s="443"/>
      <c r="N16" s="443"/>
      <c r="O16" s="443"/>
      <c r="P16" s="443"/>
      <c r="Q16" s="443"/>
      <c r="R16" s="443"/>
      <c r="S16" s="443"/>
      <c r="T16" s="443"/>
      <c r="U16" s="443"/>
      <c r="V16" s="443"/>
      <c r="W16" s="443"/>
    </row>
    <row r="17" customFormat="false" ht="49.95" hidden="false" customHeight="true" outlineLevel="0" collapsed="false">
      <c r="A17" s="137" t="s">
        <v>349</v>
      </c>
      <c r="B17" s="137"/>
      <c r="C17" s="137"/>
      <c r="D17" s="137"/>
      <c r="E17" s="137"/>
      <c r="F17" s="443" t="s">
        <v>350</v>
      </c>
      <c r="G17" s="443"/>
      <c r="H17" s="443"/>
      <c r="I17" s="443"/>
      <c r="J17" s="443"/>
      <c r="K17" s="443"/>
      <c r="L17" s="443"/>
      <c r="M17" s="443"/>
      <c r="N17" s="443"/>
      <c r="O17" s="443"/>
      <c r="P17" s="443"/>
      <c r="Q17" s="443"/>
      <c r="R17" s="443"/>
      <c r="S17" s="443"/>
      <c r="T17" s="443"/>
      <c r="U17" s="443"/>
      <c r="V17" s="443"/>
      <c r="W17" s="443"/>
    </row>
    <row r="18" customFormat="false" ht="49.95" hidden="false" customHeight="true" outlineLevel="0" collapsed="false">
      <c r="A18" s="137" t="s">
        <v>351</v>
      </c>
      <c r="B18" s="137"/>
      <c r="C18" s="137"/>
      <c r="D18" s="137"/>
      <c r="E18" s="137"/>
      <c r="F18" s="443" t="s">
        <v>352</v>
      </c>
      <c r="G18" s="443"/>
      <c r="H18" s="443"/>
      <c r="I18" s="443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</row>
    <row r="19" s="417" customFormat="true" ht="16.95" hidden="false" customHeight="true" outlineLevel="0" collapsed="false">
      <c r="A19" s="413"/>
      <c r="B19" s="413"/>
      <c r="C19" s="413"/>
      <c r="D19" s="413"/>
      <c r="E19" s="413"/>
      <c r="F19" s="413"/>
      <c r="G19" s="413"/>
      <c r="H19" s="413"/>
      <c r="I19" s="413"/>
      <c r="J19" s="413"/>
      <c r="K19" s="413"/>
      <c r="L19" s="413"/>
      <c r="M19" s="413"/>
      <c r="N19" s="413"/>
      <c r="O19" s="413"/>
      <c r="P19" s="413"/>
      <c r="Q19" s="413"/>
      <c r="R19" s="413"/>
      <c r="S19" s="444"/>
    </row>
    <row r="20" s="417" customFormat="true" ht="16.95" hidden="false" customHeight="true" outlineLevel="0" collapsed="false">
      <c r="A20" s="413"/>
      <c r="B20" s="413"/>
      <c r="C20" s="413"/>
      <c r="D20" s="413"/>
      <c r="E20" s="413"/>
      <c r="F20" s="413"/>
      <c r="G20" s="413"/>
      <c r="H20" s="413"/>
      <c r="I20" s="413"/>
      <c r="J20" s="413"/>
      <c r="K20" s="413"/>
      <c r="L20" s="413"/>
      <c r="M20" s="413"/>
      <c r="N20" s="413"/>
      <c r="O20" s="413"/>
      <c r="P20" s="413"/>
      <c r="Q20" s="413"/>
      <c r="R20" s="413"/>
      <c r="S20" s="444"/>
    </row>
    <row r="21" customFormat="false" ht="16.95" hidden="false" customHeight="true" outlineLevel="0" collapsed="false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445"/>
    </row>
    <row r="22" customFormat="false" ht="16.95" hidden="false" customHeight="true" outlineLevel="0" collapsed="false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445"/>
    </row>
    <row r="23" customFormat="false" ht="16.95" hidden="false" customHeight="true" outlineLevel="0" collapsed="false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445"/>
    </row>
    <row r="24" customFormat="false" ht="16.95" hidden="false" customHeight="true" outlineLevel="0" collapsed="false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445"/>
    </row>
    <row r="25" customFormat="false" ht="16.95" hidden="false" customHeight="true" outlineLevel="0" collapsed="false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445"/>
    </row>
    <row r="26" customFormat="false" ht="16.95" hidden="false" customHeight="true" outlineLevel="0" collapsed="false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445"/>
    </row>
    <row r="27" customFormat="false" ht="16.95" hidden="false" customHeight="true" outlineLevel="0" collapsed="false">
      <c r="A27" s="418"/>
      <c r="B27" s="418"/>
      <c r="C27" s="418"/>
      <c r="D27" s="418"/>
      <c r="E27" s="418"/>
      <c r="F27" s="418"/>
      <c r="G27" s="418"/>
      <c r="H27" s="418"/>
      <c r="I27" s="418"/>
      <c r="J27" s="418"/>
      <c r="K27" s="418"/>
      <c r="L27" s="418"/>
      <c r="M27" s="418"/>
      <c r="N27" s="418"/>
      <c r="O27" s="418"/>
      <c r="P27" s="418"/>
      <c r="Q27" s="418"/>
      <c r="R27" s="418"/>
      <c r="S27" s="446"/>
    </row>
    <row r="28" customFormat="false" ht="16.95" hidden="false" customHeight="true" outlineLevel="0" collapsed="false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445"/>
    </row>
    <row r="29" customFormat="false" ht="16.95" hidden="false" customHeight="true" outlineLevel="0" collapsed="false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445"/>
    </row>
    <row r="30" s="417" customFormat="true" ht="16.95" hidden="false" customHeight="true" outlineLevel="0" collapsed="false">
      <c r="A30" s="413"/>
      <c r="B30" s="413"/>
      <c r="C30" s="413"/>
      <c r="D30" s="413"/>
      <c r="E30" s="413"/>
      <c r="F30" s="413"/>
      <c r="G30" s="413"/>
      <c r="H30" s="413"/>
      <c r="I30" s="413"/>
      <c r="J30" s="413"/>
      <c r="K30" s="413"/>
      <c r="L30" s="413"/>
      <c r="M30" s="413"/>
      <c r="N30" s="413"/>
      <c r="O30" s="413"/>
      <c r="P30" s="413"/>
      <c r="Q30" s="413"/>
      <c r="R30" s="413"/>
      <c r="S30" s="444"/>
    </row>
    <row r="31" customFormat="false" ht="16.95" hidden="false" customHeight="true" outlineLevel="0" collapsed="false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445"/>
    </row>
    <row r="32" customFormat="false" ht="16.95" hidden="false" customHeight="true" outlineLevel="0" collapsed="false">
      <c r="A32" s="418"/>
      <c r="B32" s="418"/>
      <c r="C32" s="418"/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  <c r="O32" s="418"/>
      <c r="P32" s="418"/>
      <c r="Q32" s="418"/>
      <c r="R32" s="418"/>
      <c r="S32" s="446"/>
    </row>
    <row r="33" customFormat="false" ht="16.95" hidden="false" customHeight="true" outlineLevel="0" collapsed="false">
      <c r="A33" s="418"/>
      <c r="B33" s="418"/>
      <c r="C33" s="418"/>
      <c r="D33" s="418"/>
      <c r="E33" s="418"/>
      <c r="F33" s="418"/>
      <c r="G33" s="418"/>
      <c r="H33" s="418"/>
      <c r="I33" s="418"/>
      <c r="J33" s="418"/>
      <c r="K33" s="418"/>
      <c r="L33" s="418"/>
      <c r="M33" s="418"/>
      <c r="N33" s="418"/>
      <c r="O33" s="418"/>
      <c r="P33" s="418"/>
      <c r="Q33" s="418"/>
      <c r="R33" s="418"/>
      <c r="S33" s="446"/>
    </row>
    <row r="34" s="417" customFormat="true" ht="16.95" hidden="false" customHeight="true" outlineLevel="0" collapsed="false">
      <c r="A34" s="413"/>
      <c r="B34" s="413"/>
      <c r="C34" s="413"/>
      <c r="D34" s="413"/>
      <c r="E34" s="413"/>
      <c r="F34" s="413"/>
      <c r="G34" s="413"/>
      <c r="H34" s="413"/>
      <c r="I34" s="413"/>
      <c r="J34" s="413"/>
      <c r="K34" s="413"/>
      <c r="L34" s="413"/>
      <c r="M34" s="413"/>
      <c r="N34" s="413"/>
      <c r="O34" s="413"/>
      <c r="P34" s="413"/>
      <c r="Q34" s="413"/>
      <c r="R34" s="413"/>
      <c r="S34" s="444"/>
    </row>
    <row r="35" customFormat="false" ht="16.95" hidden="false" customHeight="true" outlineLevel="0" collapsed="false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445"/>
    </row>
    <row r="36" customFormat="false" ht="16.95" hidden="false" customHeight="true" outlineLevel="0" collapsed="false">
      <c r="A36" s="422"/>
      <c r="B36" s="422"/>
      <c r="C36" s="422"/>
      <c r="D36" s="422"/>
      <c r="E36" s="422"/>
      <c r="F36" s="422"/>
      <c r="G36" s="422"/>
      <c r="H36" s="422"/>
      <c r="I36" s="422"/>
      <c r="J36" s="422"/>
      <c r="K36" s="422"/>
      <c r="L36" s="422"/>
      <c r="M36" s="422"/>
      <c r="N36" s="422"/>
      <c r="O36" s="422"/>
      <c r="P36" s="422"/>
      <c r="Q36" s="422"/>
      <c r="R36" s="422"/>
      <c r="S36" s="446"/>
    </row>
    <row r="37" s="417" customFormat="true" ht="16.95" hidden="false" customHeight="true" outlineLevel="0" collapsed="false">
      <c r="A37" s="413"/>
      <c r="B37" s="413"/>
      <c r="C37" s="413"/>
      <c r="D37" s="413"/>
      <c r="E37" s="413"/>
      <c r="F37" s="413"/>
      <c r="G37" s="413"/>
      <c r="H37" s="413"/>
      <c r="I37" s="413"/>
      <c r="J37" s="413"/>
      <c r="K37" s="413"/>
      <c r="L37" s="413"/>
      <c r="M37" s="413"/>
      <c r="N37" s="413"/>
      <c r="O37" s="413"/>
      <c r="P37" s="413"/>
      <c r="Q37" s="413"/>
      <c r="R37" s="413"/>
      <c r="S37" s="444"/>
    </row>
    <row r="38" customFormat="false" ht="16.95" hidden="false" customHeight="true" outlineLevel="0" collapsed="false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445"/>
    </row>
    <row r="39" customFormat="false" ht="16.95" hidden="false" customHeight="true" outlineLevel="0" collapsed="false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445"/>
    </row>
    <row r="40" customFormat="false" ht="16.95" hidden="false" customHeight="true" outlineLevel="0" collapsed="false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445"/>
    </row>
    <row r="41" customFormat="false" ht="16.95" hidden="false" customHeight="true" outlineLevel="0" collapsed="false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445"/>
    </row>
    <row r="42" customFormat="false" ht="16.95" hidden="false" customHeight="true" outlineLevel="0" collapsed="false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445"/>
    </row>
    <row r="43" customFormat="false" ht="16.95" hidden="false" customHeight="true" outlineLevel="0" collapsed="false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445"/>
    </row>
    <row r="44" customFormat="false" ht="16.95" hidden="false" customHeight="true" outlineLevel="0" collapsed="false">
      <c r="A44" s="418"/>
      <c r="B44" s="418"/>
      <c r="C44" s="418"/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8"/>
      <c r="P44" s="418"/>
      <c r="Q44" s="418"/>
      <c r="R44" s="418"/>
      <c r="S44" s="446"/>
    </row>
    <row r="45" customFormat="false" ht="16.95" hidden="false" customHeight="true" outlineLevel="0" collapsed="false">
      <c r="A45" s="426"/>
      <c r="B45" s="426"/>
      <c r="C45" s="426"/>
      <c r="D45" s="426"/>
      <c r="E45" s="426"/>
      <c r="F45" s="426"/>
      <c r="G45" s="426"/>
      <c r="H45" s="426"/>
      <c r="I45" s="426"/>
      <c r="J45" s="426"/>
      <c r="K45" s="426"/>
      <c r="L45" s="426"/>
      <c r="M45" s="426"/>
      <c r="N45" s="426"/>
      <c r="O45" s="426"/>
      <c r="P45" s="426"/>
      <c r="Q45" s="426"/>
      <c r="R45" s="426"/>
      <c r="S45" s="445"/>
    </row>
    <row r="46" customFormat="false" ht="16.95" hidden="false" customHeight="true" outlineLevel="0" collapsed="false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445"/>
    </row>
    <row r="47" customFormat="false" ht="16.95" hidden="false" customHeight="true" outlineLevel="0" collapsed="false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</row>
    <row r="48" customFormat="false" ht="16.95" hidden="false" customHeight="true" outlineLevel="0" collapsed="false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445"/>
    </row>
    <row r="49" customFormat="false" ht="16.95" hidden="false" customHeight="true" outlineLevel="0" collapsed="false">
      <c r="A49" s="119"/>
      <c r="B49" s="447"/>
      <c r="C49" s="447"/>
      <c r="D49" s="447"/>
      <c r="E49" s="447"/>
      <c r="F49" s="447"/>
      <c r="G49" s="447"/>
      <c r="H49" s="447"/>
      <c r="I49" s="447"/>
      <c r="J49" s="447"/>
      <c r="K49" s="447"/>
      <c r="L49" s="447"/>
      <c r="M49" s="447"/>
      <c r="N49" s="447"/>
      <c r="O49" s="447"/>
      <c r="P49" s="447"/>
      <c r="Q49" s="447"/>
      <c r="R49" s="447"/>
      <c r="S49" s="119"/>
    </row>
    <row r="50" customFormat="false" ht="16.95" hidden="false" customHeight="true" outlineLevel="0" collapsed="false">
      <c r="A50" s="119"/>
      <c r="B50" s="447"/>
      <c r="C50" s="447"/>
      <c r="D50" s="447"/>
      <c r="E50" s="447"/>
      <c r="F50" s="447"/>
      <c r="G50" s="447"/>
      <c r="H50" s="447"/>
      <c r="I50" s="447"/>
      <c r="J50" s="447"/>
      <c r="K50" s="447"/>
      <c r="L50" s="447"/>
      <c r="M50" s="447"/>
      <c r="N50" s="447"/>
      <c r="O50" s="447"/>
      <c r="P50" s="447"/>
      <c r="Q50" s="447"/>
      <c r="R50" s="447"/>
      <c r="S50" s="119"/>
    </row>
    <row r="51" customFormat="false" ht="16.95" hidden="false" customHeight="true" outlineLevel="0" collapsed="false">
      <c r="A51" s="119"/>
      <c r="B51" s="447"/>
      <c r="C51" s="447"/>
      <c r="D51" s="447"/>
      <c r="E51" s="447"/>
      <c r="F51" s="447"/>
      <c r="G51" s="447"/>
      <c r="H51" s="447"/>
      <c r="I51" s="447"/>
      <c r="J51" s="447"/>
      <c r="K51" s="447"/>
      <c r="L51" s="447"/>
      <c r="M51" s="447"/>
      <c r="N51" s="447"/>
      <c r="O51" s="447"/>
      <c r="P51" s="447"/>
      <c r="Q51" s="447"/>
      <c r="R51" s="447"/>
      <c r="S51" s="119"/>
    </row>
    <row r="52" customFormat="false" ht="16.95" hidden="false" customHeight="true" outlineLevel="0" collapsed="false">
      <c r="A52" s="119"/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</row>
  </sheetData>
  <mergeCells count="22">
    <mergeCell ref="A1:F2"/>
    <mergeCell ref="G1:U2"/>
    <mergeCell ref="A9:E9"/>
    <mergeCell ref="F9:W9"/>
    <mergeCell ref="A10:E10"/>
    <mergeCell ref="F10:W10"/>
    <mergeCell ref="A11:E11"/>
    <mergeCell ref="F11:W11"/>
    <mergeCell ref="A12:E12"/>
    <mergeCell ref="F12:W12"/>
    <mergeCell ref="A13:E13"/>
    <mergeCell ref="F13:W13"/>
    <mergeCell ref="A14:E14"/>
    <mergeCell ref="F14:W14"/>
    <mergeCell ref="A15:E15"/>
    <mergeCell ref="F15:W15"/>
    <mergeCell ref="A16:E16"/>
    <mergeCell ref="F16:W16"/>
    <mergeCell ref="A17:E17"/>
    <mergeCell ref="F17:W17"/>
    <mergeCell ref="A18:E18"/>
    <mergeCell ref="F18:W18"/>
  </mergeCells>
  <printOptions headings="false" gridLines="false" gridLinesSet="true" horizontalCentered="false" verticalCentered="false"/>
  <pageMargins left="0.354166666666667" right="0.354166666666667" top="0.354166666666667" bottom="0.354166666666667" header="0.511805555555555" footer="0.118055555555556"/>
  <pageSetup paperSize="8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LibreOffice/7.1.7.2$Windows_X86_64 LibreOffice_project/c6a4e3954236145e2acb0b65f68614365aeee33f</Application>
  <AppVersion>15.0000</AppVersion>
  <Company>Cabinet du Ministre des Affaires Intérieures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2006-02-10T09:03:57Z</dcterms:created>
  <dc:creator>BROGNON Philippe</dc:creator>
  <dc:description/>
  <dc:language>fr-BE</dc:language>
  <cp:lastModifiedBy/>
  <cp:lastPrinted>2024-12-03T14:33:46Z</cp:lastPrinted>
  <dcterms:modified xsi:type="dcterms:W3CDTF">2025-08-07T11:45:11Z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ActionId">
    <vt:lpwstr>6f3eb558-917c-44de-9027-36e2efd7c26c</vt:lpwstr>
  </property>
  <property fmtid="{D5CDD505-2E9C-101B-9397-08002B2CF9AE}" pid="3" name="MSIP_Label_e72a09c5-6e26-4737-a926-47ef1ab198ae_ContentBits">
    <vt:lpwstr>8</vt:lpwstr>
  </property>
  <property fmtid="{D5CDD505-2E9C-101B-9397-08002B2CF9AE}" pid="4" name="MSIP_Label_e72a09c5-6e26-4737-a926-47ef1ab198ae_Enabled">
    <vt:lpwstr>true</vt:lpwstr>
  </property>
  <property fmtid="{D5CDD505-2E9C-101B-9397-08002B2CF9AE}" pid="5" name="MSIP_Label_e72a09c5-6e26-4737-a926-47ef1ab198ae_Method">
    <vt:lpwstr>Standard</vt:lpwstr>
  </property>
  <property fmtid="{D5CDD505-2E9C-101B-9397-08002B2CF9AE}" pid="6" name="MSIP_Label_e72a09c5-6e26-4737-a926-47ef1ab198ae_Name">
    <vt:lpwstr>e72a09c5-6e26-4737-a926-47ef1ab198ae</vt:lpwstr>
  </property>
  <property fmtid="{D5CDD505-2E9C-101B-9397-08002B2CF9AE}" pid="7" name="MSIP_Label_e72a09c5-6e26-4737-a926-47ef1ab198ae_SetDate">
    <vt:lpwstr>2021-06-22T14:02:40Z</vt:lpwstr>
  </property>
  <property fmtid="{D5CDD505-2E9C-101B-9397-08002B2CF9AE}" pid="8" name="MSIP_Label_e72a09c5-6e26-4737-a926-47ef1ab198ae_SiteId">
    <vt:lpwstr>1f816a84-7aa6-4a56-b22a-7b3452fa8681</vt:lpwstr>
  </property>
</Properties>
</file>