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RWSA\"/>
    </mc:Choice>
  </mc:AlternateContent>
  <xr:revisionPtr revIDLastSave="0" documentId="13_ncr:1_{313692D5-675B-4D4D-AA1F-5DAEB304C643}" xr6:coauthVersionLast="47" xr6:coauthVersionMax="47" xr10:uidLastSave="{00000000-0000-0000-0000-000000000000}"/>
  <bookViews>
    <workbookView xWindow="-108" yWindow="-108" windowWidth="23256" windowHeight="13896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42" i="18"/>
  <c r="H31" i="18"/>
  <c r="H14" i="18"/>
  <c r="H19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/>
  <c r="H33" i="18"/>
  <c r="F31" i="18"/>
  <c r="F33" i="18" s="1"/>
  <c r="F42" i="18"/>
  <c r="F48" i="18"/>
  <c r="F63" i="18"/>
  <c r="A1" i="17"/>
  <c r="A3" i="17"/>
  <c r="F14" i="17"/>
  <c r="F19" i="17"/>
  <c r="F34" i="17"/>
  <c r="F44" i="17"/>
  <c r="F49" i="17"/>
  <c r="F52" i="17" s="1"/>
  <c r="F63" i="17"/>
  <c r="A1" i="16"/>
  <c r="A3" i="16"/>
  <c r="F16" i="16"/>
  <c r="F21" i="16"/>
  <c r="F25" i="16"/>
  <c r="F10" i="16" s="1"/>
  <c r="F35" i="16"/>
  <c r="F45" i="16"/>
  <c r="F44" i="16"/>
  <c r="A1" i="15"/>
  <c r="A3" i="15"/>
  <c r="F14" i="15"/>
  <c r="F29" i="15"/>
  <c r="F35" i="15"/>
  <c r="F39" i="15"/>
  <c r="F49" i="15"/>
  <c r="F47" i="15" s="1"/>
  <c r="F59" i="15"/>
  <c r="A1" i="14"/>
  <c r="H51" i="18"/>
  <c r="H55" i="18"/>
  <c r="H65" i="18"/>
  <c r="F51" i="18" l="1"/>
  <c r="F36" i="17"/>
  <c r="F33" i="16"/>
  <c r="H33" i="16"/>
  <c r="H57" i="16" s="1"/>
  <c r="H43" i="15"/>
  <c r="F43" i="15"/>
  <c r="F10" i="15"/>
  <c r="H10" i="15"/>
  <c r="T9" i="23"/>
  <c r="Q9" i="23"/>
  <c r="N18" i="29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H53" i="18"/>
  <c r="F54" i="17"/>
  <c r="F53" i="18"/>
  <c r="F55" i="18"/>
  <c r="F65" i="18" s="1"/>
  <c r="K10" i="23"/>
  <c r="N10" i="23"/>
  <c r="F57" i="16"/>
  <c r="Q10" i="23"/>
  <c r="F66" i="15"/>
  <c r="F38" i="17"/>
  <c r="F35" i="18"/>
  <c r="F56" i="17"/>
  <c r="H66" i="15"/>
  <c r="H21" i="17"/>
  <c r="H21" i="18"/>
  <c r="H36" i="17"/>
  <c r="F21" i="18"/>
  <c r="I7" i="33"/>
  <c r="H7" i="33" s="1"/>
  <c r="G7" i="33" s="1"/>
  <c r="F7" i="33" s="1"/>
  <c r="E7" i="33" s="1"/>
  <c r="K9" i="23"/>
  <c r="F21" i="17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<sst xmlns="http://schemas.openxmlformats.org/spreadsheetml/2006/main" count="541" uniqueCount="354">
  <si>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</si>
  <si>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</si>
  <si>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</si>
  <si>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</si>
  <si>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</si>
  <si>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</si>
  <si>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</si>
  <si>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</si>
  <si>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</si>
  <si>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</si>
  <si>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</si>
  <si>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</si>
  <si>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</si>
  <si>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</si>
  <si>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</si>
  <si>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</si>
  <si>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</si>
  <si>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</si>
  <si>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</si>
  <si>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</si>
  <si>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</si>
  <si>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</si>
  <si>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</si>
  <si>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</si>
  <si>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</si>
  <si>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</si>
  <si>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</si>
  <si>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</si>
  <si>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</si>
  <si>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</si>
  <si>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</si>
  <si>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</si>
  <si>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</si>
  <si>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</si>
  <si>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</si>
  <si>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</si>
  <si>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</si>
  <si>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</si>
  <si>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</si>
  <si>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</si>
  <si>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</si>
  <si>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</si>
  <si>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</si>
  <si>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</si>
  <si>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</si>
  <si>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</si>
  <si>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</si>
  <si>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</si>
  <si>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</si>
  <si>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</si>
  <si>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</si>
  <si>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</si>
  <si>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</si>
  <si>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</si>
  <si>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</si>
  <si>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</si>
  <si>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</si>
  <si>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</si>
  <si>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</si>
  <si>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</si>
  <si>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</si>
  <si>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</si>
  <si>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</si>
  <si>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</si>
  <si>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</si>
  <si>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</si>
  <si>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</si>
  <si>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</si>
  <si>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</si>
  <si>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</si>
  <si>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</si>
  <si>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</si>
  <si>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</si>
  <si>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</si>
  <si>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</si>
  <si>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</si>
  <si>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</si>
  <si>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</si>
  <si>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</si>
  <si>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</si>
  <si>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</si>
  <si>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</si>
  <si>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</si>
  <si>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</si>
  <si>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</si>
  <si>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</si>
  <si>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</si>
  <si>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</si>
  <si>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</si>
  <si>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</si>
  <si>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</si>
  <si>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</si>
  <si>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</si>
  <si>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</si>
  <si>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</si>
  <si>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</si>
  <si>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</si>
  <si>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</si>
  <si>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</si>
  <si>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</si>
  <si>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</si>
  <si>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</si>
  <si>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</si>
  <si>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</si>
  <si>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</si>
  <si>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</si>
  <si>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</si>
  <si>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</si>
  <si>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</si>
  <si>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</si>
  <si>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</si>
  <si>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</si>
  <si>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</si>
  <si>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</si>
  <si>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</si>
  <si>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</si>
  <si>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</si>
  <si>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</si>
  <si>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</si>
  <si>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</si>
  <si>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</si>
  <si>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</si>
  <si>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</si>
  <si>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</si>
  <si>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</si>
  <si>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</si>
  <si>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</si>
  <si>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</si>
  <si>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</si>
  <si>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</si>
  <si>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</si>
  <si>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</si>
  <si>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</si>
  <si>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</si>
  <si>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</si>
  <si>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</si>
  <si>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</si>
  <si>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</si>
  <si>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</si>
  <si>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</si>
  <si>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</si>
  <si>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</si>
  <si>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</si>
  <si>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</si>
  <si>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</si>
  <si>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</si>
  <si>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</si>
  <si>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</si>
  <si>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</si>
  <si>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</si>
  <si>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</si>
  <si>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</si>
  <si>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</si>
  <si>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</si>
  <si>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</si>
  <si>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</si>
  <si>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</si>
  <si>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</si>
  <si>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</si>
  <si>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</si>
  <si>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</si>
  <si>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</si>
  <si>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</si>
  <si>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</si>
  <si>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</si>
  <si>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</si>
  <si>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</si>
  <si>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</si>
  <si>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</si>
  <si>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</si>
  <si>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</si>
  <si>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</si>
  <si>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</si>
  <si>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</si>
  <si>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</si>
  <si>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</si>
  <si>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</si>
  <si>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</si>
  <si>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</si>
  <si>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</si>
  <si>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</si>
  <si>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</si>
  <si>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</si>
  <si>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</si>
  <si>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</si>
  <si>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</si>
  <si>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</si>
  <si>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</si>
  <si>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</si>
  <si>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</si>
  <si>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</si>
  <si>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</si>
  <si>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</si>
  <si>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</si>
  <si>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</si>
  <si>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</si>
  <si>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</si>
  <si>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</si>
  <si>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</si>
  <si>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</si>
  <si>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</si>
  <si>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</si>
  <si>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</si>
  <si>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</si>
  <si>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</si>
  <si>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</si>
  <si>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</si>
  <si>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</si>
  <si>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</si>
  <si>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</si>
  <si>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</si>
  <si>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</si>
  <si>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</si>
  <si>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</si>
  <si>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</si>
  <si>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</si>
  <si>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</si>
  <si>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</si>
  <si>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</si>
  <si>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</si>
  <si>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</si>
  <si>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</si>
  <si>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</si>
  <si>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</si>
  <si>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</si>
  <si>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</si>
  <si>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</si>
  <si>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</si>
  <si>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</si>
  <si>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</si>
  <si>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</si>
  <si>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</si>
  <si>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</si>
  <si>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</si>
  <si>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</si>
  <si>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</si>
  <si>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</si>
  <si>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</si>
  <si>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</si>
  <si>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</si>
  <si>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</si>
  <si>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</si>
  <si>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</si>
  <si>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</si>
  <si>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</si>
  <si>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</si>
  <si>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</si>
  <si>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</si>
  <si>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</si>
  <si>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</si>
  <si>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</si>
  <si>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</si>
  <si>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</si>
  <si>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</si>
  <si>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</si>
  <si>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</si>
  <si>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</si>
  <si>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</si>
  <si>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</si>
  <si>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</si>
  <si>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</si>
  <si>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</si>
  <si>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</si>
  <si>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</si>
  <si>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</si>
  <si>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</si>
  <si>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</si>
  <si>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</si>
  <si>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</si>
  <si>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</si>
  <si>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</si>
  <si>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</si>
  <si>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</si>
  <si>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</si>
  <si>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</si>
  <si>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</si>
  <si>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</si>
  <si>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</si>
  <si>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</si>
  <si>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</si>
  <si>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</si>
  <si>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</si>
  <si>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</si>
  <si>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</si>
  <si>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</si>
  <si>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</si>
  <si>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</si>
  <si>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</si>
  <si>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</si>
  <si>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</si>
  <si>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</si>
  <si>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</si>
  <si>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</si>
  <si>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</si>
  <si>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</si>
  <si>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</si>
  <si>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</si>
  <si>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</si>
  <si>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</si>
  <si>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</si>
  <si>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</si>
  <si>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</si>
  <si>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</si>
  <si>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</si>
  <si>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</si>
  <si>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</si>
  <si>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</si>
  <si>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</si>
  <si>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</si>
  <si>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</si>
  <si>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</si>
  <si>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</si>
  <si>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</si>
  <si>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</si>
  <si>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</si>
  <si>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</si>
  <si>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</si>
  <si>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</si>
  <si>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</si>
  <si>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</si>
  <si>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</si>
  <si>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</si>
  <si>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</si>
  <si>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</si>
  <si>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</si>
  <si>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</si>
  <si>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</si>
  <si>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</si>
  <si>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</si>
  <si>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</si>
  <si>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</si>
  <si>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</si>
  <si>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</si>
  <si>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</si>
  <si>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</si>
  <si>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</si>
  <si>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</si>
  <si>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</si>
  <si>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Fleron</t>
  </si>
  <si>
    <t>Administration communale de :</t>
  </si>
  <si>
    <t>FLERON</t>
  </si>
  <si>
    <t>RUE F. LAPIERRE, 19</t>
  </si>
  <si>
    <t>4620 FLERON</t>
  </si>
  <si>
    <t>www.fleron.be</t>
  </si>
  <si>
    <t>Compte</t>
  </si>
  <si>
    <t>ISABELLE BERTHOLET</t>
  </si>
  <si>
    <t>043559106</t>
  </si>
  <si>
    <t>043559134</t>
  </si>
  <si>
    <t>isabelle.bertholet@fleron.be</t>
  </si>
  <si>
    <t>AURELIE FLORKIN</t>
  </si>
  <si>
    <t>043559116</t>
  </si>
  <si>
    <t>directrice_financiere@fleron.be</t>
  </si>
  <si>
    <t>16/06/2026</t>
  </si>
  <si>
    <t>24/06/2026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</si>
</sst>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Protection="1">
      <protection hidden="1"/>
    </xf>
    <xf numFmtId="4" fontId="17" fillId="0" borderId="34" xfId="12" quotePrefix="1" applyNumberFormat="1" applyFont="1" applyBorder="1" applyProtection="1"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17" fillId="0" borderId="10" xfId="12" applyNumberFormat="1" applyFont="1" applyBorder="1" applyProtection="1">
      <protection hidden="1"/>
    </xf>
    <xf numFmtId="4" fontId="17" fillId="0" borderId="33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17" xfId="12" applyNumberFormat="1" applyFont="1" applyBorder="1" applyProtection="1">
      <protection hidden="1"/>
    </xf>
    <xf numFmtId="4" fontId="17" fillId="0" borderId="32" xfId="12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  <xf numFmtId="49" fontId="0" fillId="0" borderId="22" xfId="0" applyNumberFormat="1" applyBorder="1" applyAlignment="1">
      <alignment horizontal="left" vertical="center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2802.7600000053644</c:v>
                </c:pt>
                <c:pt idx="1">
                  <c:v>366559.8200000003</c:v>
                </c:pt>
                <c:pt idx="2">
                  <c:v>1582032.2899999991</c:v>
                </c:pt>
                <c:pt idx="3">
                  <c:v>416616.1799999997</c:v>
                </c:pt>
                <c:pt idx="4">
                  <c:v>79570.84999999404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1715730.7800000049</c:v>
                </c:pt>
                <c:pt idx="1">
                  <c:v>1006294.4600000009</c:v>
                </c:pt>
                <c:pt idx="2">
                  <c:v>2077820.6900000013</c:v>
                </c:pt>
                <c:pt idx="3">
                  <c:v>2711226.1399999969</c:v>
                </c:pt>
                <c:pt idx="4">
                  <c:v>2578885.179999996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18326752.759999998</c:v>
                </c:pt>
                <c:pt idx="1">
                  <c:v>20758392.969999999</c:v>
                </c:pt>
                <c:pt idx="2">
                  <c:v>21388356.27</c:v>
                </c:pt>
                <c:pt idx="3">
                  <c:v>23222220.43</c:v>
                </c:pt>
                <c:pt idx="4">
                  <c:v>22680882.150000002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18329555.520000003</c:v>
                </c:pt>
                <c:pt idx="1">
                  <c:v>21124952.789999999</c:v>
                </c:pt>
                <c:pt idx="2">
                  <c:v>22970388.559999999</c:v>
                </c:pt>
                <c:pt idx="3">
                  <c:v>23638836.609999999</c:v>
                </c:pt>
                <c:pt idx="4">
                  <c:v>22760452.999999996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2480676.0700000003</c:v>
                </c:pt>
                <c:pt idx="1">
                  <c:v>3502783.57</c:v>
                </c:pt>
                <c:pt idx="2">
                  <c:v>3020663.7600000002</c:v>
                </c:pt>
                <c:pt idx="3">
                  <c:v>12838857.6</c:v>
                </c:pt>
                <c:pt idx="4">
                  <c:v>2991025.3200000003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1962638.8800000001</c:v>
                </c:pt>
                <c:pt idx="1">
                  <c:v>4704256.95</c:v>
                </c:pt>
                <c:pt idx="2">
                  <c:v>3310245.2600000002</c:v>
                </c:pt>
                <c:pt idx="3">
                  <c:v>3070427.9</c:v>
                </c:pt>
                <c:pt idx="4">
                  <c:v>5436773.0599999996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topLeftCell="A12" zoomScaleNormal="100" workbookViewId="0">
      <selection activeCell="K25" sqref="K25"/>
    </sheetView>
  </sheetViews>
  <sheetFormatPr baseColWidth="10" defaultRowHeight="13.2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>
      <c r="A1" s="274" t="s">
        <v>294</v>
      </c>
      <c r="B1" s="275"/>
      <c r="C1" s="275"/>
      <c r="D1" s="275"/>
      <c r="E1" s="275"/>
      <c r="F1" s="275"/>
      <c r="G1" s="557" t="s">
        <v>338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36"/>
      <c r="U1" s="209" t="s">
        <v>12</v>
      </c>
      <c r="V1" s="247">
        <v>62038</v>
      </c>
    </row>
    <row r="2" spans="1:22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37"/>
      <c r="U2" s="210" t="s">
        <v>1</v>
      </c>
      <c r="V2" s="248">
        <f>R27</f>
        <v>2025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5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5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5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62" t="s">
        <v>336</v>
      </c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54"/>
      <c r="U7" s="196"/>
    </row>
    <row r="8" spans="1:22" ht="13.95" customHeight="1">
      <c r="C8" s="191"/>
      <c r="D8" s="192"/>
      <c r="E8" s="192"/>
      <c r="F8" s="253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58"/>
      <c r="T8" s="254"/>
      <c r="U8" s="196"/>
      <c r="V8" s="184"/>
    </row>
    <row r="9" spans="1:22" ht="13.95" customHeight="1">
      <c r="C9" s="191"/>
      <c r="D9" s="192"/>
      <c r="E9" s="192"/>
      <c r="F9" s="253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58"/>
      <c r="T9" s="254"/>
      <c r="U9" s="196"/>
    </row>
    <row r="10" spans="1:22" ht="13.95" customHeight="1">
      <c r="C10" s="191"/>
      <c r="D10" s="192"/>
      <c r="E10" s="192"/>
      <c r="F10" s="253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58"/>
      <c r="T10" s="254"/>
      <c r="U10" s="196"/>
    </row>
    <row r="11" spans="1:22" ht="13.95" customHeight="1">
      <c r="C11" s="191"/>
      <c r="D11" s="192"/>
      <c r="E11" s="192"/>
      <c r="F11" s="192"/>
      <c r="G11" s="263" t="s">
        <v>335</v>
      </c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5"/>
      <c r="T11" s="195"/>
      <c r="U11" s="196"/>
    </row>
    <row r="12" spans="1:22" ht="13.95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5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5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5" customHeight="1" thickTop="1">
      <c r="C15" s="250"/>
      <c r="D15" s="250"/>
      <c r="E15" s="250"/>
      <c r="F15" s="250"/>
      <c r="G15" s="250"/>
      <c r="H15" s="250"/>
      <c r="I15" s="250"/>
    </row>
    <row r="16" spans="1:22" ht="13.2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2" customHeight="1">
      <c r="C17" s="558" t="s">
        <v>339</v>
      </c>
      <c r="D17" s="260"/>
      <c r="E17" s="260"/>
      <c r="F17" s="260"/>
      <c r="G17" s="260"/>
      <c r="H17" s="260"/>
      <c r="I17" s="260"/>
      <c r="J17" s="559" t="s">
        <v>340</v>
      </c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6"/>
    </row>
    <row r="18" spans="3:21" ht="16.2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2" customHeight="1">
      <c r="C19" s="266" t="s">
        <v>4</v>
      </c>
      <c r="D19" s="260"/>
      <c r="E19" s="260"/>
      <c r="F19" s="260"/>
      <c r="G19" s="260"/>
      <c r="H19" s="260"/>
      <c r="I19" s="261"/>
      <c r="J19" s="5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2" customHeight="1">
      <c r="C20" s="48"/>
      <c r="J20" s="5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2" customHeight="1">
      <c r="C21" s="48"/>
      <c r="I21" s="47"/>
      <c r="J21" s="5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2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2" customHeight="1">
      <c r="C23" s="281" t="s">
        <v>334</v>
      </c>
      <c r="D23" s="282"/>
      <c r="E23" s="282"/>
      <c r="F23" s="282"/>
      <c r="G23" s="282"/>
      <c r="H23" s="282"/>
      <c r="I23" s="283"/>
      <c r="J23" s="574" t="s">
        <v>352</v>
      </c>
      <c r="K23" s="204"/>
      <c r="L23" s="204"/>
      <c r="M23" s="205"/>
      <c r="S23" s="57"/>
      <c r="T23" s="58"/>
      <c r="U23" s="6"/>
    </row>
    <row r="24" spans="3:21" ht="16.2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2" customHeight="1">
      <c r="C25" s="266" t="s">
        <v>38</v>
      </c>
      <c r="D25" s="260"/>
      <c r="E25" s="260"/>
      <c r="F25" s="260"/>
      <c r="G25" s="260"/>
      <c r="H25" s="260"/>
      <c r="I25" s="261"/>
      <c r="J25" s="574" t="s">
        <v>353</v>
      </c>
      <c r="K25" s="204"/>
      <c r="L25" s="204"/>
      <c r="M25" s="205"/>
      <c r="S25" s="57"/>
      <c r="T25" s="58"/>
      <c r="U25" s="6"/>
    </row>
    <row r="26" spans="3:21" ht="16.2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95" customHeight="1">
      <c r="C27" s="266" t="s">
        <v>297</v>
      </c>
      <c r="D27" s="260"/>
      <c r="E27" s="260"/>
      <c r="F27" s="260"/>
      <c r="G27" s="260"/>
      <c r="H27" s="260"/>
      <c r="I27" s="261"/>
      <c r="J27" s="563" t="s">
        <v>344</v>
      </c>
      <c r="K27" s="251"/>
      <c r="L27" s="204"/>
      <c r="M27" s="205"/>
      <c r="O27" s="260" t="s">
        <v>1</v>
      </c>
      <c r="P27" s="260"/>
      <c r="Q27" s="261"/>
      <c r="R27" s="285">
        <v>2025</v>
      </c>
      <c r="S27" s="286"/>
      <c r="U27" s="6"/>
    </row>
    <row r="28" spans="3:21" ht="16.95" customHeight="1">
      <c r="C28" s="48"/>
      <c r="I28" s="49"/>
      <c r="J28" s="47"/>
      <c r="K28" s="47"/>
      <c r="L28" s="47"/>
      <c r="M28" s="47"/>
      <c r="U28" s="6"/>
    </row>
    <row r="29" spans="3:21" ht="16.95" customHeight="1">
      <c r="C29" s="272" t="s">
        <v>35</v>
      </c>
      <c r="D29" s="273"/>
      <c r="E29" s="273"/>
      <c r="F29" s="273"/>
      <c r="G29" s="273"/>
      <c r="H29" s="273"/>
      <c r="I29" s="273"/>
      <c r="J29" s="564" t="s">
        <v>345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95" customHeight="1">
      <c r="C30" s="270" t="s">
        <v>5</v>
      </c>
      <c r="D30" s="271"/>
      <c r="E30" s="271"/>
      <c r="F30" s="271"/>
      <c r="G30" s="271"/>
      <c r="H30" s="271"/>
      <c r="I30" s="271"/>
      <c r="J30" s="565" t="s">
        <v>346</v>
      </c>
      <c r="K30" s="280"/>
      <c r="L30" s="280"/>
      <c r="M30" s="280"/>
      <c r="N30" s="280"/>
      <c r="O30" s="280"/>
      <c r="P30" s="280"/>
      <c r="Q30" s="280"/>
      <c r="R30" s="280"/>
      <c r="S30" s="280"/>
      <c r="U30" s="6"/>
    </row>
    <row r="31" spans="3:21" ht="16.95" customHeight="1">
      <c r="C31" s="266" t="s">
        <v>6</v>
      </c>
      <c r="D31" s="260"/>
      <c r="E31" s="260"/>
      <c r="F31" s="260"/>
      <c r="G31" s="260"/>
      <c r="H31" s="260"/>
      <c r="I31" s="260"/>
      <c r="J31" s="566" t="s">
        <v>347</v>
      </c>
      <c r="K31" s="268"/>
      <c r="L31" s="268"/>
      <c r="M31" s="268"/>
      <c r="N31" s="268"/>
      <c r="O31" s="268"/>
      <c r="P31" s="268"/>
      <c r="Q31" s="268"/>
      <c r="R31" s="268"/>
      <c r="S31" s="268"/>
      <c r="U31" s="6"/>
    </row>
    <row r="32" spans="3:21" ht="16.95" customHeight="1">
      <c r="C32" s="266" t="s">
        <v>7</v>
      </c>
      <c r="D32" s="260"/>
      <c r="E32" s="260"/>
      <c r="F32" s="260"/>
      <c r="G32" s="260"/>
      <c r="H32" s="260"/>
      <c r="I32" s="260"/>
      <c r="J32" s="567" t="s">
        <v>348</v>
      </c>
      <c r="K32" s="269"/>
      <c r="L32" s="269"/>
      <c r="M32" s="269"/>
      <c r="N32" s="269"/>
      <c r="O32" s="269"/>
      <c r="P32" s="269"/>
      <c r="Q32" s="269"/>
      <c r="R32" s="269"/>
      <c r="S32" s="269"/>
      <c r="U32" s="6"/>
    </row>
    <row r="33" spans="3:21" ht="16.95" customHeight="1">
      <c r="C33" s="48"/>
      <c r="K33" s="49"/>
      <c r="L33" s="47"/>
      <c r="M33" s="47"/>
      <c r="N33" s="47"/>
      <c r="O33" s="47"/>
      <c r="U33" s="6"/>
    </row>
    <row r="34" spans="3:21" ht="16.95" customHeight="1">
      <c r="C34" s="272" t="s">
        <v>36</v>
      </c>
      <c r="D34" s="273"/>
      <c r="E34" s="273"/>
      <c r="F34" s="273"/>
      <c r="G34" s="273"/>
      <c r="H34" s="273"/>
      <c r="I34" s="273"/>
      <c r="J34" s="564" t="s">
        <v>349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95" customHeight="1">
      <c r="C35" s="270" t="s">
        <v>5</v>
      </c>
      <c r="D35" s="271"/>
      <c r="E35" s="271"/>
      <c r="F35" s="271"/>
      <c r="G35" s="271"/>
      <c r="H35" s="271"/>
      <c r="I35" s="271"/>
      <c r="J35" s="565" t="s">
        <v>350</v>
      </c>
      <c r="K35" s="267"/>
      <c r="L35" s="267"/>
      <c r="M35" s="267"/>
      <c r="N35" s="267"/>
      <c r="O35" s="267"/>
      <c r="P35" s="267"/>
      <c r="Q35" s="267"/>
      <c r="R35" s="267"/>
      <c r="S35" s="267"/>
      <c r="T35" s="56"/>
      <c r="U35" s="5"/>
    </row>
    <row r="36" spans="3:21" ht="16.95" customHeight="1">
      <c r="C36" s="266" t="s">
        <v>6</v>
      </c>
      <c r="D36" s="260"/>
      <c r="E36" s="260"/>
      <c r="F36" s="260"/>
      <c r="G36" s="260"/>
      <c r="H36" s="260"/>
      <c r="I36" s="260"/>
      <c r="J36" s="566" t="s">
        <v>347</v>
      </c>
      <c r="K36" s="268"/>
      <c r="L36" s="268"/>
      <c r="M36" s="268"/>
      <c r="N36" s="268"/>
      <c r="O36" s="268"/>
      <c r="P36" s="268"/>
      <c r="Q36" s="268"/>
      <c r="R36" s="268"/>
      <c r="S36" s="268"/>
      <c r="U36" s="6"/>
    </row>
    <row r="37" spans="3:21" ht="16.95" customHeight="1">
      <c r="C37" s="266" t="s">
        <v>7</v>
      </c>
      <c r="D37" s="260"/>
      <c r="E37" s="260"/>
      <c r="F37" s="260"/>
      <c r="G37" s="260"/>
      <c r="H37" s="260"/>
      <c r="I37" s="260"/>
      <c r="J37" s="567" t="s">
        <v>351</v>
      </c>
      <c r="K37" s="269"/>
      <c r="L37" s="269"/>
      <c r="M37" s="269"/>
      <c r="N37" s="269"/>
      <c r="O37" s="269"/>
      <c r="P37" s="269"/>
      <c r="Q37" s="269"/>
      <c r="R37" s="269"/>
      <c r="S37" s="269"/>
      <c r="U37" s="6"/>
    </row>
    <row r="38" spans="3:21" ht="13.2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topLeftCell="A21" zoomScaleNormal="100" zoomScalePageLayoutView="7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Fleron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62038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2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45" customHeight="1">
      <c r="A6" s="2"/>
      <c r="B6" s="2"/>
      <c r="C6" s="2"/>
      <c r="D6" s="2"/>
      <c r="E6" s="2"/>
      <c r="F6" s="47"/>
      <c r="G6" s="28"/>
      <c r="H6" s="294" t="s">
        <v>295</v>
      </c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5"/>
      <c r="U6" s="295"/>
      <c r="V6" s="295"/>
    </row>
    <row r="7" spans="1:24" ht="18.45" customHeight="1">
      <c r="A7" s="63"/>
      <c r="B7" s="64"/>
      <c r="C7" s="64"/>
      <c r="D7" s="64"/>
      <c r="E7" s="64"/>
      <c r="F7" s="64"/>
      <c r="G7" s="64"/>
      <c r="H7" s="296" t="str">
        <f>Coordonnées!$J$27</f>
        <v>Compte</v>
      </c>
      <c r="I7" s="296"/>
      <c r="J7" s="296"/>
      <c r="K7" s="296" t="str">
        <f>Coordonnées!$J$27</f>
        <v>Compte</v>
      </c>
      <c r="L7" s="296"/>
      <c r="M7" s="296"/>
      <c r="N7" s="296" t="str">
        <f>Coordonnées!$J$27</f>
        <v>Compte</v>
      </c>
      <c r="O7" s="296"/>
      <c r="P7" s="296"/>
      <c r="Q7" s="296" t="str">
        <f>Coordonnées!$J$27</f>
        <v>Compte</v>
      </c>
      <c r="R7" s="296"/>
      <c r="S7" s="296"/>
      <c r="T7" s="296" t="str">
        <f>Coordonnées!$J$27</f>
        <v>Compte</v>
      </c>
      <c r="U7" s="296"/>
      <c r="V7" s="296"/>
    </row>
    <row r="8" spans="1:24" ht="18.45" customHeight="1" thickBot="1">
      <c r="A8" s="303" t="s">
        <v>2</v>
      </c>
      <c r="B8" s="303"/>
      <c r="C8" s="303"/>
      <c r="D8" s="303"/>
      <c r="E8" s="303"/>
      <c r="F8" s="303"/>
      <c r="G8" s="303"/>
      <c r="H8" s="293">
        <f>K8-1</f>
        <v>2021</v>
      </c>
      <c r="I8" s="293"/>
      <c r="J8" s="293"/>
      <c r="K8" s="293">
        <f>N8-1</f>
        <v>2022</v>
      </c>
      <c r="L8" s="293"/>
      <c r="M8" s="293"/>
      <c r="N8" s="293">
        <f>Q8-1</f>
        <v>2023</v>
      </c>
      <c r="O8" s="293"/>
      <c r="P8" s="293"/>
      <c r="Q8" s="293">
        <f>T8-1</f>
        <v>2024</v>
      </c>
      <c r="R8" s="293"/>
      <c r="S8" s="293"/>
      <c r="T8" s="293">
        <f>X2</f>
        <v>2025</v>
      </c>
      <c r="U8" s="293"/>
      <c r="V8" s="293"/>
    </row>
    <row r="9" spans="1:24" ht="18.45" customHeight="1" thickBot="1">
      <c r="A9" s="297" t="s">
        <v>322</v>
      </c>
      <c r="B9" s="298"/>
      <c r="C9" s="298"/>
      <c r="D9" s="298"/>
      <c r="E9" s="298"/>
      <c r="F9" s="298"/>
      <c r="G9" s="299"/>
      <c r="H9" s="287">
        <f>'Ordinaire GE'!H26-'Ordinaire GE'!H15</f>
        <v>2802.7600000053644</v>
      </c>
      <c r="I9" s="288"/>
      <c r="J9" s="289"/>
      <c r="K9" s="287">
        <f>'Ordinaire GE'!K26-'Ordinaire GE'!K15</f>
        <v>366559.8200000003</v>
      </c>
      <c r="L9" s="288"/>
      <c r="M9" s="289"/>
      <c r="N9" s="287">
        <f>'Ordinaire GE'!N26-'Ordinaire GE'!N15</f>
        <v>1582032.2899999991</v>
      </c>
      <c r="O9" s="288"/>
      <c r="P9" s="289"/>
      <c r="Q9" s="287">
        <f>'Ordinaire GE'!Q26-'Ordinaire GE'!Q15</f>
        <v>416616.1799999997</v>
      </c>
      <c r="R9" s="288"/>
      <c r="S9" s="289"/>
      <c r="T9" s="287">
        <f>'Ordinaire GE'!T26-'Ordinaire GE'!T15</f>
        <v>79570.84999999404</v>
      </c>
      <c r="U9" s="288"/>
      <c r="V9" s="289"/>
    </row>
    <row r="10" spans="1:24" ht="40.5" customHeight="1" thickBot="1">
      <c r="A10" s="300" t="s">
        <v>330</v>
      </c>
      <c r="B10" s="301"/>
      <c r="C10" s="301"/>
      <c r="D10" s="301"/>
      <c r="E10" s="301"/>
      <c r="F10" s="301"/>
      <c r="G10" s="302"/>
      <c r="H10" s="290">
        <f>'Ordinaire GE'!H29-'Ordinaire GE'!H18</f>
        <v>1715730.7800000049</v>
      </c>
      <c r="I10" s="291"/>
      <c r="J10" s="292"/>
      <c r="K10" s="290">
        <f>'Ordinaire GE'!K29-'Ordinaire GE'!K18</f>
        <v>1006294.4600000009</v>
      </c>
      <c r="L10" s="291"/>
      <c r="M10" s="292"/>
      <c r="N10" s="290">
        <f>'Ordinaire GE'!N29-'Ordinaire GE'!N18</f>
        <v>2077820.6900000013</v>
      </c>
      <c r="O10" s="291"/>
      <c r="P10" s="292"/>
      <c r="Q10" s="290">
        <f>'Ordinaire GE'!Q29-'Ordinaire GE'!Q18</f>
        <v>2711226.1399999969</v>
      </c>
      <c r="R10" s="291"/>
      <c r="S10" s="292"/>
      <c r="T10" s="290">
        <f>'Ordinaire GE'!T29-'Ordinaire GE'!T18</f>
        <v>2578885.179999996</v>
      </c>
      <c r="U10" s="291"/>
      <c r="V10" s="292"/>
    </row>
    <row r="11" spans="1:24" ht="16.95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95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95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95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95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2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95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95" customHeight="1"/>
    <row r="19" spans="1:19" ht="16.95" customHeight="1"/>
    <row r="20" spans="1:19" ht="16.95" customHeight="1"/>
    <row r="21" spans="1:19" ht="16.95" customHeight="1"/>
    <row r="22" spans="1:19" ht="16.95" customHeight="1"/>
    <row r="23" spans="1:19" ht="16.95" customHeight="1"/>
    <row r="24" spans="1:19" ht="16.95" customHeight="1"/>
    <row r="25" spans="1:19" ht="16.95" customHeight="1"/>
    <row r="26" spans="1:19" ht="16.95" customHeight="1"/>
    <row r="27" spans="1:19" ht="16.95" customHeight="1"/>
    <row r="28" spans="1:19" ht="16.95" customHeight="1"/>
    <row r="29" spans="1:19" ht="16.95" customHeight="1"/>
    <row r="30" spans="1:19" ht="16.95" customHeight="1"/>
    <row r="31" spans="1:19" ht="16.95" customHeight="1"/>
    <row r="32" spans="1:19" ht="16.95" customHeight="1"/>
    <row r="33" ht="16.95" customHeight="1"/>
    <row r="34" ht="16.95" customHeight="1"/>
    <row r="35" ht="16.95" customHeight="1"/>
    <row r="36" ht="16.95" customHeight="1"/>
    <row r="37" ht="16.95" customHeight="1"/>
    <row r="38" ht="16.95" customHeight="1"/>
    <row r="39" ht="16.95" customHeight="1"/>
    <row r="40" ht="16.95" customHeight="1"/>
    <row r="41" ht="16.95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topLeftCell="A23"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Fleron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62038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95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45" customHeight="1">
      <c r="A6" s="27"/>
      <c r="B6" s="2"/>
      <c r="C6" s="2"/>
      <c r="D6" s="2"/>
      <c r="E6" s="2"/>
      <c r="H6" s="336" t="s">
        <v>296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45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45" customHeight="1">
      <c r="A8" s="63"/>
      <c r="B8" s="66"/>
      <c r="C8" s="64"/>
      <c r="D8" s="64"/>
      <c r="E8" s="64"/>
      <c r="F8" s="64"/>
      <c r="G8" s="64"/>
      <c r="H8" s="339" t="s">
        <v>30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45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45" customHeight="1">
      <c r="A10" s="334" t="s">
        <v>13</v>
      </c>
      <c r="B10" s="335"/>
      <c r="C10" s="335"/>
      <c r="D10" s="335"/>
      <c r="E10" s="335"/>
      <c r="F10" s="335"/>
      <c r="G10" s="335"/>
      <c r="H10" s="568">
        <v>8442803.3599999994</v>
      </c>
      <c r="I10" s="327">
        <v>5512664.2599999998</v>
      </c>
      <c r="J10" s="328">
        <v>5512664.2599999998</v>
      </c>
      <c r="K10" s="568">
        <v>9224083.9600000009</v>
      </c>
      <c r="L10" s="327">
        <v>5512664.2599999998</v>
      </c>
      <c r="M10" s="328">
        <v>5512664.2599999998</v>
      </c>
      <c r="N10" s="568">
        <v>9646361.9199999999</v>
      </c>
      <c r="O10" s="327">
        <v>5512664.2599999998</v>
      </c>
      <c r="P10" s="328">
        <v>5512664.2599999998</v>
      </c>
      <c r="Q10" s="568">
        <v>10322381.32</v>
      </c>
      <c r="R10" s="327">
        <v>5512664.2599999998</v>
      </c>
      <c r="S10" s="328">
        <v>5512664.2599999998</v>
      </c>
      <c r="T10" s="568">
        <v>10402698.210000001</v>
      </c>
      <c r="U10" s="327">
        <v>5512664.2599999998</v>
      </c>
      <c r="V10" s="328">
        <v>5512664.2599999998</v>
      </c>
    </row>
    <row r="11" spans="1:24" ht="18.45" customHeight="1">
      <c r="A11" s="310" t="s">
        <v>14</v>
      </c>
      <c r="B11" s="311"/>
      <c r="C11" s="311"/>
      <c r="D11" s="311"/>
      <c r="E11" s="311"/>
      <c r="F11" s="311"/>
      <c r="G11" s="311"/>
      <c r="H11" s="569">
        <v>1746875.28</v>
      </c>
      <c r="I11" s="323">
        <v>2726342.74</v>
      </c>
      <c r="J11" s="324">
        <v>2726342.74</v>
      </c>
      <c r="K11" s="569">
        <v>2206667.5299999998</v>
      </c>
      <c r="L11" s="323">
        <v>2726342.74</v>
      </c>
      <c r="M11" s="324">
        <v>2726342.74</v>
      </c>
      <c r="N11" s="569">
        <v>2066305.74</v>
      </c>
      <c r="O11" s="323">
        <v>2726342.74</v>
      </c>
      <c r="P11" s="324">
        <v>2726342.74</v>
      </c>
      <c r="Q11" s="569">
        <v>2254275.2599999998</v>
      </c>
      <c r="R11" s="323">
        <v>2726342.74</v>
      </c>
      <c r="S11" s="324">
        <v>2726342.74</v>
      </c>
      <c r="T11" s="569">
        <v>2108471.31</v>
      </c>
      <c r="U11" s="323">
        <v>2726342.74</v>
      </c>
      <c r="V11" s="324">
        <v>2726342.74</v>
      </c>
    </row>
    <row r="12" spans="1:24" ht="18.45" customHeight="1">
      <c r="A12" s="310" t="s">
        <v>15</v>
      </c>
      <c r="B12" s="311"/>
      <c r="C12" s="311"/>
      <c r="D12" s="311"/>
      <c r="E12" s="311"/>
      <c r="F12" s="311"/>
      <c r="G12" s="311"/>
      <c r="H12" s="569">
        <v>6823403.1299999999</v>
      </c>
      <c r="I12" s="323">
        <v>4264832.04</v>
      </c>
      <c r="J12" s="324">
        <v>4264832.04</v>
      </c>
      <c r="K12" s="569">
        <v>7240871.8499999996</v>
      </c>
      <c r="L12" s="323">
        <v>4264832.04</v>
      </c>
      <c r="M12" s="324">
        <v>4264832.04</v>
      </c>
      <c r="N12" s="569">
        <v>7755970.5999999996</v>
      </c>
      <c r="O12" s="323">
        <v>4264832.04</v>
      </c>
      <c r="P12" s="324">
        <v>4264832.04</v>
      </c>
      <c r="Q12" s="569">
        <v>8268962.9900000002</v>
      </c>
      <c r="R12" s="323">
        <v>4264832.04</v>
      </c>
      <c r="S12" s="324">
        <v>4264832.04</v>
      </c>
      <c r="T12" s="569">
        <v>8435434.1400000006</v>
      </c>
      <c r="U12" s="323">
        <v>4264832.04</v>
      </c>
      <c r="V12" s="324">
        <v>4264832.04</v>
      </c>
    </row>
    <row r="13" spans="1:24" ht="18.45" customHeight="1">
      <c r="A13" s="310" t="s">
        <v>16</v>
      </c>
      <c r="B13" s="311"/>
      <c r="C13" s="311"/>
      <c r="D13" s="311"/>
      <c r="E13" s="311"/>
      <c r="F13" s="311"/>
      <c r="G13" s="311"/>
      <c r="H13" s="569">
        <v>1313670.99</v>
      </c>
      <c r="I13" s="323">
        <v>41563.69</v>
      </c>
      <c r="J13" s="324">
        <v>41563.69</v>
      </c>
      <c r="K13" s="569">
        <v>1409522.95</v>
      </c>
      <c r="L13" s="323">
        <v>41563.69</v>
      </c>
      <c r="M13" s="324">
        <v>41563.69</v>
      </c>
      <c r="N13" s="569">
        <v>1469718.01</v>
      </c>
      <c r="O13" s="323">
        <v>41563.69</v>
      </c>
      <c r="P13" s="324">
        <v>41563.69</v>
      </c>
      <c r="Q13" s="569">
        <v>1516364.81</v>
      </c>
      <c r="R13" s="323">
        <v>41563.69</v>
      </c>
      <c r="S13" s="324">
        <v>41563.69</v>
      </c>
      <c r="T13" s="569">
        <v>1734278.49</v>
      </c>
      <c r="U13" s="323">
        <v>41563.69</v>
      </c>
      <c r="V13" s="324">
        <v>41563.69</v>
      </c>
    </row>
    <row r="14" spans="1:24" ht="18.45" customHeight="1" thickBot="1">
      <c r="A14" s="315" t="s">
        <v>303</v>
      </c>
      <c r="B14" s="316"/>
      <c r="C14" s="316"/>
      <c r="D14" s="316"/>
      <c r="E14" s="316"/>
      <c r="F14" s="316"/>
      <c r="G14" s="316"/>
      <c r="H14" s="570">
        <v>0</v>
      </c>
      <c r="I14" s="318">
        <v>0</v>
      </c>
      <c r="J14" s="319">
        <v>0</v>
      </c>
      <c r="K14" s="570">
        <v>677246.68</v>
      </c>
      <c r="L14" s="318">
        <v>0</v>
      </c>
      <c r="M14" s="319">
        <v>0</v>
      </c>
      <c r="N14" s="570">
        <v>450000</v>
      </c>
      <c r="O14" s="318">
        <v>0</v>
      </c>
      <c r="P14" s="319">
        <v>0</v>
      </c>
      <c r="Q14" s="570">
        <v>860236.05</v>
      </c>
      <c r="R14" s="318">
        <v>0</v>
      </c>
      <c r="S14" s="319">
        <v>0</v>
      </c>
      <c r="T14" s="570">
        <v>0</v>
      </c>
      <c r="U14" s="318">
        <v>0</v>
      </c>
      <c r="V14" s="319">
        <v>0</v>
      </c>
    </row>
    <row r="15" spans="1:24" ht="18.45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18326752.759999998</v>
      </c>
      <c r="I15" s="321"/>
      <c r="J15" s="322"/>
      <c r="K15" s="321">
        <f>SUM(K10:K14)</f>
        <v>20758392.969999999</v>
      </c>
      <c r="L15" s="321"/>
      <c r="M15" s="321"/>
      <c r="N15" s="320">
        <f>SUM(N10:N14)</f>
        <v>21388356.27</v>
      </c>
      <c r="O15" s="321"/>
      <c r="P15" s="322"/>
      <c r="Q15" s="321">
        <f>SUM(Q10:Q14)</f>
        <v>23222220.43</v>
      </c>
      <c r="R15" s="321"/>
      <c r="S15" s="322"/>
      <c r="T15" s="321">
        <f>SUM(T10:T14)</f>
        <v>22680882.150000002</v>
      </c>
      <c r="U15" s="321"/>
      <c r="V15" s="322"/>
    </row>
    <row r="16" spans="1:24" ht="18.45" customHeight="1">
      <c r="A16" s="310" t="s">
        <v>29</v>
      </c>
      <c r="B16" s="311"/>
      <c r="C16" s="311"/>
      <c r="D16" s="311"/>
      <c r="E16" s="311"/>
      <c r="F16" s="311"/>
      <c r="G16" s="311"/>
      <c r="H16" s="571">
        <v>814054.59</v>
      </c>
      <c r="I16" s="313">
        <v>1521059.02</v>
      </c>
      <c r="J16" s="314">
        <v>2351270.66</v>
      </c>
      <c r="K16" s="571">
        <v>891150.59</v>
      </c>
      <c r="L16" s="313">
        <v>1659060.83</v>
      </c>
      <c r="M16" s="314">
        <v>1521059.02</v>
      </c>
      <c r="N16" s="571">
        <v>1105657.22</v>
      </c>
      <c r="O16" s="313">
        <v>2230351.92</v>
      </c>
      <c r="P16" s="314">
        <v>1659060.83</v>
      </c>
      <c r="Q16" s="571">
        <v>582196.53</v>
      </c>
      <c r="R16" s="313">
        <v>2351270.66</v>
      </c>
      <c r="S16" s="314">
        <v>2230351.92</v>
      </c>
      <c r="T16" s="571">
        <v>886121.27</v>
      </c>
      <c r="U16" s="313">
        <v>2351270.66</v>
      </c>
      <c r="V16" s="314">
        <v>2230351.92</v>
      </c>
    </row>
    <row r="17" spans="1:22" ht="18.45" customHeight="1" thickBot="1">
      <c r="A17" s="315" t="s">
        <v>3</v>
      </c>
      <c r="B17" s="316"/>
      <c r="C17" s="316"/>
      <c r="D17" s="316"/>
      <c r="E17" s="316"/>
      <c r="F17" s="316"/>
      <c r="G17" s="316"/>
      <c r="H17" s="570">
        <v>635719.98</v>
      </c>
      <c r="I17" s="318">
        <v>1192323.53</v>
      </c>
      <c r="J17" s="319">
        <v>824300.6</v>
      </c>
      <c r="K17" s="570">
        <v>1229902.52</v>
      </c>
      <c r="L17" s="318">
        <v>4295659.8600000003</v>
      </c>
      <c r="M17" s="319">
        <v>1192323.53</v>
      </c>
      <c r="N17" s="570">
        <v>251165.23</v>
      </c>
      <c r="O17" s="318">
        <v>1045347.08</v>
      </c>
      <c r="P17" s="319">
        <v>4295659.8600000003</v>
      </c>
      <c r="Q17" s="570">
        <v>22574.28</v>
      </c>
      <c r="R17" s="318">
        <v>824300.6</v>
      </c>
      <c r="S17" s="319">
        <v>1045347.08</v>
      </c>
      <c r="T17" s="570">
        <v>176950.49</v>
      </c>
      <c r="U17" s="318">
        <v>824300.6</v>
      </c>
      <c r="V17" s="319">
        <v>1045347.08</v>
      </c>
    </row>
    <row r="18" spans="1:22" ht="18.45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19776527.329999998</v>
      </c>
      <c r="I18" s="308"/>
      <c r="J18" s="309"/>
      <c r="K18" s="308">
        <f>SUM(K15:K17)</f>
        <v>22879446.079999998</v>
      </c>
      <c r="L18" s="308"/>
      <c r="M18" s="308"/>
      <c r="N18" s="307">
        <f>SUM(N15:N17)</f>
        <v>22745178.719999999</v>
      </c>
      <c r="O18" s="308"/>
      <c r="P18" s="309"/>
      <c r="Q18" s="307">
        <f>SUM(Q15:Q17)</f>
        <v>23826991.240000002</v>
      </c>
      <c r="R18" s="308"/>
      <c r="S18" s="309"/>
      <c r="T18" s="307">
        <f>SUM(T15:T17)</f>
        <v>23743953.91</v>
      </c>
      <c r="U18" s="308"/>
      <c r="V18" s="309"/>
    </row>
    <row r="19" spans="1:22" s="165" customFormat="1" ht="28.2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45" customHeight="1">
      <c r="A20" s="63"/>
      <c r="B20" s="64"/>
      <c r="C20" s="64"/>
      <c r="D20" s="64"/>
      <c r="E20" s="64"/>
      <c r="F20" s="64"/>
      <c r="G20" s="64"/>
      <c r="H20" s="329" t="s">
        <v>31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45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45" customHeight="1">
      <c r="A22" s="310" t="s">
        <v>17</v>
      </c>
      <c r="B22" s="311"/>
      <c r="C22" s="311"/>
      <c r="D22" s="311"/>
      <c r="E22" s="311"/>
      <c r="F22" s="311"/>
      <c r="G22" s="312"/>
      <c r="H22" s="568">
        <v>404603.96</v>
      </c>
      <c r="I22" s="327">
        <v>373432.17</v>
      </c>
      <c r="J22" s="328">
        <v>697745.74</v>
      </c>
      <c r="K22" s="568">
        <v>484003.52</v>
      </c>
      <c r="L22" s="327">
        <v>373432.17</v>
      </c>
      <c r="M22" s="328">
        <v>697745.74</v>
      </c>
      <c r="N22" s="568">
        <v>568566.39</v>
      </c>
      <c r="O22" s="327">
        <v>373432.17</v>
      </c>
      <c r="P22" s="328">
        <v>697745.74</v>
      </c>
      <c r="Q22" s="568">
        <v>522862.3</v>
      </c>
      <c r="R22" s="327">
        <v>373432.17</v>
      </c>
      <c r="S22" s="328">
        <v>697745.74</v>
      </c>
      <c r="T22" s="568">
        <v>529266.57999999996</v>
      </c>
      <c r="U22" s="327">
        <v>373432.17</v>
      </c>
      <c r="V22" s="328">
        <v>697745.74</v>
      </c>
    </row>
    <row r="23" spans="1:22" ht="18.45" customHeight="1">
      <c r="A23" s="310" t="s">
        <v>15</v>
      </c>
      <c r="B23" s="311"/>
      <c r="C23" s="311"/>
      <c r="D23" s="311"/>
      <c r="E23" s="311"/>
      <c r="F23" s="311"/>
      <c r="G23" s="312"/>
      <c r="H23" s="569">
        <v>17569189.050000001</v>
      </c>
      <c r="I23" s="323">
        <v>12728583.199999999</v>
      </c>
      <c r="J23" s="324">
        <v>13240574.68</v>
      </c>
      <c r="K23" s="569">
        <v>18897770.390000001</v>
      </c>
      <c r="L23" s="323">
        <v>12728583.199999999</v>
      </c>
      <c r="M23" s="324">
        <v>13240574.68</v>
      </c>
      <c r="N23" s="569">
        <v>21957448.859999999</v>
      </c>
      <c r="O23" s="323">
        <v>12728583.199999999</v>
      </c>
      <c r="P23" s="324">
        <v>13240574.68</v>
      </c>
      <c r="Q23" s="569">
        <v>21435611.48</v>
      </c>
      <c r="R23" s="323">
        <v>12728583.199999999</v>
      </c>
      <c r="S23" s="324">
        <v>13240574.68</v>
      </c>
      <c r="T23" s="569">
        <v>21747722.719999999</v>
      </c>
      <c r="U23" s="323">
        <v>12728583.199999999</v>
      </c>
      <c r="V23" s="324">
        <v>13240574.68</v>
      </c>
    </row>
    <row r="24" spans="1:22" ht="18.45" customHeight="1">
      <c r="A24" s="310" t="s">
        <v>16</v>
      </c>
      <c r="B24" s="311"/>
      <c r="C24" s="311"/>
      <c r="D24" s="311"/>
      <c r="E24" s="311"/>
      <c r="F24" s="311"/>
      <c r="G24" s="312"/>
      <c r="H24" s="569">
        <v>240762.51</v>
      </c>
      <c r="I24" s="323">
        <v>548784.99</v>
      </c>
      <c r="J24" s="324">
        <v>408005.67</v>
      </c>
      <c r="K24" s="569">
        <v>239832.33</v>
      </c>
      <c r="L24" s="323">
        <v>548784.99</v>
      </c>
      <c r="M24" s="324">
        <v>408005.67</v>
      </c>
      <c r="N24" s="569">
        <v>444373.31</v>
      </c>
      <c r="O24" s="323">
        <v>548784.99</v>
      </c>
      <c r="P24" s="324">
        <v>408005.67</v>
      </c>
      <c r="Q24" s="569">
        <v>1680362.83</v>
      </c>
      <c r="R24" s="323">
        <v>548784.99</v>
      </c>
      <c r="S24" s="324">
        <v>408005.67</v>
      </c>
      <c r="T24" s="569">
        <v>483463.7</v>
      </c>
      <c r="U24" s="323">
        <v>548784.99</v>
      </c>
      <c r="V24" s="324">
        <v>408005.67</v>
      </c>
    </row>
    <row r="25" spans="1:22" ht="18.45" customHeight="1" thickBot="1">
      <c r="A25" s="315" t="s">
        <v>3</v>
      </c>
      <c r="B25" s="316"/>
      <c r="C25" s="316"/>
      <c r="D25" s="316"/>
      <c r="E25" s="316"/>
      <c r="F25" s="316"/>
      <c r="G25" s="317"/>
      <c r="H25" s="570">
        <v>115000</v>
      </c>
      <c r="I25" s="318">
        <v>0</v>
      </c>
      <c r="J25" s="319">
        <v>0</v>
      </c>
      <c r="K25" s="570">
        <v>1503346.55</v>
      </c>
      <c r="L25" s="318">
        <v>0</v>
      </c>
      <c r="M25" s="319">
        <v>0</v>
      </c>
      <c r="N25" s="570">
        <v>0</v>
      </c>
      <c r="O25" s="318">
        <v>0</v>
      </c>
      <c r="P25" s="319">
        <v>0</v>
      </c>
      <c r="Q25" s="570">
        <v>0</v>
      </c>
      <c r="R25" s="318">
        <v>0</v>
      </c>
      <c r="S25" s="319">
        <v>0</v>
      </c>
      <c r="T25" s="570">
        <v>0</v>
      </c>
      <c r="U25" s="318">
        <v>0</v>
      </c>
      <c r="V25" s="319">
        <v>0</v>
      </c>
    </row>
    <row r="26" spans="1:22" ht="18.45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18329555.520000003</v>
      </c>
      <c r="I26" s="321"/>
      <c r="J26" s="321"/>
      <c r="K26" s="320">
        <f>SUM(K22:K25)</f>
        <v>21124952.789999999</v>
      </c>
      <c r="L26" s="321"/>
      <c r="M26" s="322"/>
      <c r="N26" s="321">
        <f>SUM(N22:N25)</f>
        <v>22970388.559999999</v>
      </c>
      <c r="O26" s="321"/>
      <c r="P26" s="321"/>
      <c r="Q26" s="320">
        <f>SUM(Q22:Q25)</f>
        <v>23638836.609999999</v>
      </c>
      <c r="R26" s="321"/>
      <c r="S26" s="322"/>
      <c r="T26" s="320">
        <f>SUM(T22:T25)</f>
        <v>22760452.999999996</v>
      </c>
      <c r="U26" s="321"/>
      <c r="V26" s="322"/>
    </row>
    <row r="27" spans="1:22" ht="18.45" customHeight="1">
      <c r="A27" s="310" t="s">
        <v>29</v>
      </c>
      <c r="B27" s="311"/>
      <c r="C27" s="311"/>
      <c r="D27" s="311"/>
      <c r="E27" s="311"/>
      <c r="F27" s="311"/>
      <c r="G27" s="312"/>
      <c r="H27" s="571">
        <v>3162702.59</v>
      </c>
      <c r="I27" s="313">
        <v>6001218.2883333303</v>
      </c>
      <c r="J27" s="314">
        <v>5811470.0833333302</v>
      </c>
      <c r="K27" s="571">
        <v>2760787.75</v>
      </c>
      <c r="L27" s="313">
        <v>6001218.2883333303</v>
      </c>
      <c r="M27" s="314">
        <v>5811470.0833333302</v>
      </c>
      <c r="N27" s="571">
        <v>1852610.85</v>
      </c>
      <c r="O27" s="313">
        <v>6001218.2883333303</v>
      </c>
      <c r="P27" s="314">
        <v>5811470.0833333302</v>
      </c>
      <c r="Q27" s="571">
        <v>2899380.77</v>
      </c>
      <c r="R27" s="313">
        <v>6001218.2883333303</v>
      </c>
      <c r="S27" s="314">
        <v>5811470.0833333302</v>
      </c>
      <c r="T27" s="571">
        <v>3562386.09</v>
      </c>
      <c r="U27" s="313">
        <v>6001218.2883333303</v>
      </c>
      <c r="V27" s="314">
        <v>5811470.0833333302</v>
      </c>
    </row>
    <row r="28" spans="1:22" ht="18.45" customHeight="1" thickBot="1">
      <c r="A28" s="315" t="s">
        <v>3</v>
      </c>
      <c r="B28" s="316"/>
      <c r="C28" s="316"/>
      <c r="D28" s="316"/>
      <c r="E28" s="316"/>
      <c r="F28" s="316"/>
      <c r="G28" s="317"/>
      <c r="H28" s="570">
        <v>0</v>
      </c>
      <c r="I28" s="318">
        <v>0</v>
      </c>
      <c r="J28" s="319">
        <v>0</v>
      </c>
      <c r="K28" s="570">
        <v>0</v>
      </c>
      <c r="L28" s="318">
        <v>0</v>
      </c>
      <c r="M28" s="319">
        <v>0</v>
      </c>
      <c r="N28" s="570">
        <v>0</v>
      </c>
      <c r="O28" s="318">
        <v>0</v>
      </c>
      <c r="P28" s="319">
        <v>0</v>
      </c>
      <c r="Q28" s="570">
        <v>0</v>
      </c>
      <c r="R28" s="318">
        <v>0</v>
      </c>
      <c r="S28" s="319">
        <v>0</v>
      </c>
      <c r="T28" s="570">
        <v>0</v>
      </c>
      <c r="U28" s="318">
        <v>0</v>
      </c>
      <c r="V28" s="319">
        <v>0</v>
      </c>
    </row>
    <row r="29" spans="1:22" ht="18.45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21492258.110000003</v>
      </c>
      <c r="I29" s="308"/>
      <c r="J29" s="308"/>
      <c r="K29" s="307">
        <f>SUM(K26:K28)</f>
        <v>23885740.539999999</v>
      </c>
      <c r="L29" s="308"/>
      <c r="M29" s="309"/>
      <c r="N29" s="308">
        <f>SUM(N26:N28)</f>
        <v>24822999.41</v>
      </c>
      <c r="O29" s="308"/>
      <c r="P29" s="308"/>
      <c r="Q29" s="307">
        <f>SUM(Q26:Q28)</f>
        <v>26538217.379999999</v>
      </c>
      <c r="R29" s="308"/>
      <c r="S29" s="309"/>
      <c r="T29" s="307">
        <f>SUM(T26:T28)</f>
        <v>26322839.089999996</v>
      </c>
      <c r="U29" s="308"/>
      <c r="V29" s="309"/>
    </row>
    <row r="30" spans="1:22" ht="16.95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topLeftCell="A19"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Fleron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Coordonnées!$V$1</f>
        <v>62038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Coordonnées!$V$2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95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45" customHeight="1">
      <c r="A6" s="27"/>
      <c r="B6" s="2"/>
      <c r="C6" s="2"/>
      <c r="D6" s="2"/>
      <c r="E6" s="2"/>
      <c r="H6" s="336" t="s">
        <v>300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45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45" customHeight="1">
      <c r="A8" s="63"/>
      <c r="B8" s="66"/>
      <c r="C8" s="64"/>
      <c r="D8" s="64"/>
      <c r="E8" s="64"/>
      <c r="F8" s="64"/>
      <c r="G8" s="64"/>
      <c r="H8" s="339" t="s">
        <v>298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45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45" customHeight="1">
      <c r="A10" s="334" t="s">
        <v>15</v>
      </c>
      <c r="B10" s="335"/>
      <c r="C10" s="335"/>
      <c r="D10" s="335"/>
      <c r="E10" s="335"/>
      <c r="F10" s="335"/>
      <c r="G10" s="335"/>
      <c r="H10" s="568">
        <v>6024.16</v>
      </c>
      <c r="I10" s="327">
        <v>5512664.2599999998</v>
      </c>
      <c r="J10" s="328">
        <v>5512664.2599999998</v>
      </c>
      <c r="K10" s="568">
        <v>957.94</v>
      </c>
      <c r="L10" s="327">
        <v>5512664.2599999998</v>
      </c>
      <c r="M10" s="328">
        <v>5512664.2599999998</v>
      </c>
      <c r="N10" s="568">
        <v>16834.849999999999</v>
      </c>
      <c r="O10" s="327">
        <v>5512664.2599999998</v>
      </c>
      <c r="P10" s="328">
        <v>5512664.2599999998</v>
      </c>
      <c r="Q10" s="568">
        <v>13016.28</v>
      </c>
      <c r="R10" s="327">
        <v>5512664.2599999998</v>
      </c>
      <c r="S10" s="328">
        <v>5512664.2599999998</v>
      </c>
      <c r="T10" s="568">
        <v>1353.75</v>
      </c>
      <c r="U10" s="327">
        <v>5512664.2599999998</v>
      </c>
      <c r="V10" s="328">
        <v>5512664.2599999998</v>
      </c>
    </row>
    <row r="11" spans="1:24" ht="18.45" customHeight="1">
      <c r="A11" s="310" t="s">
        <v>301</v>
      </c>
      <c r="B11" s="311"/>
      <c r="C11" s="311"/>
      <c r="D11" s="311"/>
      <c r="E11" s="311"/>
      <c r="F11" s="311"/>
      <c r="G11" s="311"/>
      <c r="H11" s="569">
        <v>2447937.4900000002</v>
      </c>
      <c r="I11" s="323">
        <v>2726342.74</v>
      </c>
      <c r="J11" s="324">
        <v>2726342.74</v>
      </c>
      <c r="K11" s="569">
        <v>3472963.82</v>
      </c>
      <c r="L11" s="323">
        <v>2726342.74</v>
      </c>
      <c r="M11" s="324">
        <v>2726342.74</v>
      </c>
      <c r="N11" s="569">
        <v>2975173.45</v>
      </c>
      <c r="O11" s="323">
        <v>2726342.74</v>
      </c>
      <c r="P11" s="324">
        <v>2726342.74</v>
      </c>
      <c r="Q11" s="569">
        <v>12787194.859999999</v>
      </c>
      <c r="R11" s="323">
        <v>2726342.74</v>
      </c>
      <c r="S11" s="324">
        <v>2726342.74</v>
      </c>
      <c r="T11" s="569">
        <v>2951810.49</v>
      </c>
      <c r="U11" s="323">
        <v>2726342.74</v>
      </c>
      <c r="V11" s="324">
        <v>2726342.74</v>
      </c>
    </row>
    <row r="12" spans="1:24" ht="18.45" customHeight="1">
      <c r="A12" s="310" t="s">
        <v>16</v>
      </c>
      <c r="B12" s="311"/>
      <c r="C12" s="311"/>
      <c r="D12" s="311"/>
      <c r="E12" s="311"/>
      <c r="F12" s="311"/>
      <c r="G12" s="311"/>
      <c r="H12" s="569">
        <v>26714.42</v>
      </c>
      <c r="I12" s="323">
        <v>4264832.04</v>
      </c>
      <c r="J12" s="324">
        <v>4264832.04</v>
      </c>
      <c r="K12" s="569">
        <v>28861.81</v>
      </c>
      <c r="L12" s="323">
        <v>4264832.04</v>
      </c>
      <c r="M12" s="324">
        <v>4264832.04</v>
      </c>
      <c r="N12" s="569">
        <v>28655.46</v>
      </c>
      <c r="O12" s="323">
        <v>4264832.04</v>
      </c>
      <c r="P12" s="324">
        <v>4264832.04</v>
      </c>
      <c r="Q12" s="569">
        <v>38646.46</v>
      </c>
      <c r="R12" s="323">
        <v>4264832.04</v>
      </c>
      <c r="S12" s="324">
        <v>4264832.04</v>
      </c>
      <c r="T12" s="569">
        <v>37861.08</v>
      </c>
      <c r="U12" s="323">
        <v>4264832.04</v>
      </c>
      <c r="V12" s="324">
        <v>4264832.04</v>
      </c>
    </row>
    <row r="13" spans="1:24" ht="18.45" customHeight="1">
      <c r="A13" s="310" t="s">
        <v>3</v>
      </c>
      <c r="B13" s="311"/>
      <c r="C13" s="311"/>
      <c r="D13" s="311"/>
      <c r="E13" s="311"/>
      <c r="F13" s="311"/>
      <c r="G13" s="311"/>
      <c r="H13" s="569">
        <v>0</v>
      </c>
      <c r="I13" s="323">
        <v>41563.69</v>
      </c>
      <c r="J13" s="324">
        <v>41563.69</v>
      </c>
      <c r="K13" s="569">
        <v>0</v>
      </c>
      <c r="L13" s="323">
        <v>41563.69</v>
      </c>
      <c r="M13" s="324">
        <v>41563.69</v>
      </c>
      <c r="N13" s="569">
        <v>0</v>
      </c>
      <c r="O13" s="323">
        <v>41563.69</v>
      </c>
      <c r="P13" s="324">
        <v>41563.69</v>
      </c>
      <c r="Q13" s="569">
        <v>0</v>
      </c>
      <c r="R13" s="323">
        <v>41563.69</v>
      </c>
      <c r="S13" s="324">
        <v>41563.69</v>
      </c>
      <c r="T13" s="569">
        <v>0</v>
      </c>
      <c r="U13" s="323">
        <v>41563.69</v>
      </c>
      <c r="V13" s="324">
        <v>41563.69</v>
      </c>
    </row>
    <row r="14" spans="1:24" ht="18.45" customHeight="1" thickBot="1">
      <c r="A14" s="315"/>
      <c r="B14" s="316"/>
      <c r="C14" s="316"/>
      <c r="D14" s="316"/>
      <c r="E14" s="316"/>
      <c r="F14" s="316"/>
      <c r="G14" s="316"/>
      <c r="H14" s="570">
        <v>0</v>
      </c>
      <c r="I14" s="318">
        <v>0</v>
      </c>
      <c r="J14" s="319">
        <v>0</v>
      </c>
      <c r="K14" s="570">
        <v>0</v>
      </c>
      <c r="L14" s="318">
        <v>0</v>
      </c>
      <c r="M14" s="319">
        <v>0</v>
      </c>
      <c r="N14" s="570">
        <v>0</v>
      </c>
      <c r="O14" s="318">
        <v>0</v>
      </c>
      <c r="P14" s="319">
        <v>0</v>
      </c>
      <c r="Q14" s="570">
        <v>0</v>
      </c>
      <c r="R14" s="318">
        <v>0</v>
      </c>
      <c r="S14" s="319">
        <v>0</v>
      </c>
      <c r="T14" s="570">
        <v>0</v>
      </c>
      <c r="U14" s="318">
        <v>0</v>
      </c>
      <c r="V14" s="319">
        <v>0</v>
      </c>
    </row>
    <row r="15" spans="1:24" ht="18.45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2480676.0700000003</v>
      </c>
      <c r="I15" s="321"/>
      <c r="J15" s="322"/>
      <c r="K15" s="321">
        <f>SUM(K10:K14)</f>
        <v>3502783.57</v>
      </c>
      <c r="L15" s="321"/>
      <c r="M15" s="321"/>
      <c r="N15" s="320">
        <f>SUM(N10:N14)</f>
        <v>3020663.7600000002</v>
      </c>
      <c r="O15" s="321"/>
      <c r="P15" s="322"/>
      <c r="Q15" s="321">
        <f>SUM(Q10:Q14)</f>
        <v>12838857.6</v>
      </c>
      <c r="R15" s="321"/>
      <c r="S15" s="322"/>
      <c r="T15" s="321">
        <f>SUM(T10:T14)</f>
        <v>2991025.3200000003</v>
      </c>
      <c r="U15" s="321"/>
      <c r="V15" s="322"/>
    </row>
    <row r="16" spans="1:24" ht="18.45" customHeight="1">
      <c r="A16" s="310" t="s">
        <v>29</v>
      </c>
      <c r="B16" s="311"/>
      <c r="C16" s="311"/>
      <c r="D16" s="311"/>
      <c r="E16" s="311"/>
      <c r="F16" s="311"/>
      <c r="G16" s="311"/>
      <c r="H16" s="571">
        <v>2490242.7799999998</v>
      </c>
      <c r="I16" s="313">
        <v>1521059.02</v>
      </c>
      <c r="J16" s="314">
        <v>2351270.66</v>
      </c>
      <c r="K16" s="571">
        <v>2626152.08</v>
      </c>
      <c r="L16" s="313">
        <v>1659060.83</v>
      </c>
      <c r="M16" s="314">
        <v>1521059.02</v>
      </c>
      <c r="N16" s="571">
        <v>3004333.34</v>
      </c>
      <c r="O16" s="313">
        <v>2230351.92</v>
      </c>
      <c r="P16" s="314">
        <v>1659060.83</v>
      </c>
      <c r="Q16" s="571">
        <v>4055811.07</v>
      </c>
      <c r="R16" s="313">
        <v>2351270.66</v>
      </c>
      <c r="S16" s="314">
        <v>2230351.92</v>
      </c>
      <c r="T16" s="571">
        <v>11838525.17</v>
      </c>
      <c r="U16" s="313">
        <v>2351270.66</v>
      </c>
      <c r="V16" s="314">
        <v>2230351.92</v>
      </c>
    </row>
    <row r="17" spans="1:22" ht="18.45" customHeight="1" thickBot="1">
      <c r="A17" s="315" t="s">
        <v>3</v>
      </c>
      <c r="B17" s="316"/>
      <c r="C17" s="316"/>
      <c r="D17" s="316"/>
      <c r="E17" s="316"/>
      <c r="F17" s="316"/>
      <c r="G17" s="316"/>
      <c r="H17" s="570">
        <v>6842.17</v>
      </c>
      <c r="I17" s="318">
        <v>1192323.53</v>
      </c>
      <c r="J17" s="319">
        <v>824300.6</v>
      </c>
      <c r="K17" s="570">
        <v>874947.15</v>
      </c>
      <c r="L17" s="318">
        <v>4295659.8600000003</v>
      </c>
      <c r="M17" s="319">
        <v>1192323.53</v>
      </c>
      <c r="N17" s="570">
        <v>334286.42</v>
      </c>
      <c r="O17" s="318">
        <v>1045347.08</v>
      </c>
      <c r="P17" s="319">
        <v>4295659.8600000003</v>
      </c>
      <c r="Q17" s="570">
        <v>464394.92</v>
      </c>
      <c r="R17" s="318">
        <v>824300.6</v>
      </c>
      <c r="S17" s="319">
        <v>1045347.08</v>
      </c>
      <c r="T17" s="570">
        <v>414157.32</v>
      </c>
      <c r="U17" s="318">
        <v>824300.6</v>
      </c>
      <c r="V17" s="319">
        <v>1045347.08</v>
      </c>
    </row>
    <row r="18" spans="1:22" ht="18.45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4977761.0199999996</v>
      </c>
      <c r="I18" s="308"/>
      <c r="J18" s="309"/>
      <c r="K18" s="308">
        <f>SUM(K15:K17)</f>
        <v>7003882.8000000007</v>
      </c>
      <c r="L18" s="308"/>
      <c r="M18" s="308"/>
      <c r="N18" s="307">
        <f>SUM(N15:N17)</f>
        <v>6359283.5199999996</v>
      </c>
      <c r="O18" s="308"/>
      <c r="P18" s="309"/>
      <c r="Q18" s="307">
        <f>SUM(Q15:Q17)</f>
        <v>17359063.59</v>
      </c>
      <c r="R18" s="308"/>
      <c r="S18" s="309"/>
      <c r="T18" s="307">
        <f>SUM(T15:T17)</f>
        <v>15243707.810000001</v>
      </c>
      <c r="U18" s="308"/>
      <c r="V18" s="309"/>
    </row>
    <row r="19" spans="1:22" s="165" customFormat="1" ht="28.2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45" customHeight="1">
      <c r="A20" s="63"/>
      <c r="B20" s="64"/>
      <c r="C20" s="64"/>
      <c r="D20" s="64"/>
      <c r="E20" s="64"/>
      <c r="F20" s="64"/>
      <c r="G20" s="64"/>
      <c r="H20" s="329" t="s">
        <v>299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45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45" customHeight="1">
      <c r="A22" s="334" t="s">
        <v>15</v>
      </c>
      <c r="B22" s="335"/>
      <c r="C22" s="335"/>
      <c r="D22" s="335"/>
      <c r="E22" s="335"/>
      <c r="F22" s="335"/>
      <c r="G22" s="335"/>
      <c r="H22" s="568">
        <v>648439.79</v>
      </c>
      <c r="I22" s="327">
        <v>373432.17</v>
      </c>
      <c r="J22" s="328">
        <v>697745.74</v>
      </c>
      <c r="K22" s="568">
        <v>3453464.14</v>
      </c>
      <c r="L22" s="327">
        <v>365967.42</v>
      </c>
      <c r="M22" s="328">
        <v>373432.17</v>
      </c>
      <c r="N22" s="568">
        <v>2316321.9700000002</v>
      </c>
      <c r="O22" s="327">
        <v>414709.37</v>
      </c>
      <c r="P22" s="328">
        <v>365967.42</v>
      </c>
      <c r="Q22" s="568">
        <v>372005.67</v>
      </c>
      <c r="R22" s="327">
        <v>697745.74</v>
      </c>
      <c r="S22" s="328">
        <v>414709.37</v>
      </c>
      <c r="T22" s="568">
        <v>539337.63</v>
      </c>
      <c r="U22" s="327">
        <v>557211.56000000006</v>
      </c>
      <c r="V22" s="328">
        <v>577850.16</v>
      </c>
    </row>
    <row r="23" spans="1:22" ht="18.45" customHeight="1">
      <c r="A23" s="310" t="s">
        <v>301</v>
      </c>
      <c r="B23" s="311"/>
      <c r="C23" s="311"/>
      <c r="D23" s="311"/>
      <c r="E23" s="311"/>
      <c r="F23" s="311"/>
      <c r="G23" s="311"/>
      <c r="H23" s="569">
        <v>80</v>
      </c>
      <c r="I23" s="323">
        <v>12728583.199999999</v>
      </c>
      <c r="J23" s="324">
        <v>13240574.68</v>
      </c>
      <c r="K23" s="569">
        <v>1500</v>
      </c>
      <c r="L23" s="323">
        <v>12120371.99</v>
      </c>
      <c r="M23" s="324">
        <v>12728583.199999999</v>
      </c>
      <c r="N23" s="569">
        <v>12650</v>
      </c>
      <c r="O23" s="323">
        <v>12941517.73</v>
      </c>
      <c r="P23" s="324">
        <v>12120371.99</v>
      </c>
      <c r="Q23" s="569">
        <v>68981</v>
      </c>
      <c r="R23" s="323">
        <v>13240574.68</v>
      </c>
      <c r="S23" s="324">
        <v>12941517.73</v>
      </c>
      <c r="T23" s="569">
        <v>4425</v>
      </c>
      <c r="U23" s="323">
        <v>13289626.9983333</v>
      </c>
      <c r="V23" s="324">
        <v>13396094.2633333</v>
      </c>
    </row>
    <row r="24" spans="1:22" ht="18.45" customHeight="1">
      <c r="A24" s="310" t="s">
        <v>16</v>
      </c>
      <c r="B24" s="311"/>
      <c r="C24" s="311"/>
      <c r="D24" s="311"/>
      <c r="E24" s="311"/>
      <c r="F24" s="311"/>
      <c r="G24" s="311"/>
      <c r="H24" s="569">
        <v>1314119.0900000001</v>
      </c>
      <c r="I24" s="323">
        <v>548784.99</v>
      </c>
      <c r="J24" s="324">
        <v>408005.67</v>
      </c>
      <c r="K24" s="569">
        <v>1249292.81</v>
      </c>
      <c r="L24" s="323">
        <v>536819.05000000005</v>
      </c>
      <c r="M24" s="324">
        <v>548784.99</v>
      </c>
      <c r="N24" s="569">
        <v>981273.29</v>
      </c>
      <c r="O24" s="323">
        <v>344975.81</v>
      </c>
      <c r="P24" s="324">
        <v>536819.05000000005</v>
      </c>
      <c r="Q24" s="569">
        <v>2629441.23</v>
      </c>
      <c r="R24" s="323">
        <v>408005.67</v>
      </c>
      <c r="S24" s="324">
        <v>344975.81</v>
      </c>
      <c r="T24" s="569">
        <v>4893010.43</v>
      </c>
      <c r="U24" s="323">
        <v>128208.38666666699</v>
      </c>
      <c r="V24" s="324">
        <v>26303.796666666702</v>
      </c>
    </row>
    <row r="25" spans="1:22" ht="18.45" customHeight="1" thickBot="1">
      <c r="A25" s="310" t="s">
        <v>3</v>
      </c>
      <c r="B25" s="311"/>
      <c r="C25" s="311"/>
      <c r="D25" s="311"/>
      <c r="E25" s="311"/>
      <c r="F25" s="311"/>
      <c r="G25" s="311"/>
      <c r="H25" s="570">
        <v>0</v>
      </c>
      <c r="I25" s="318">
        <v>0</v>
      </c>
      <c r="J25" s="319">
        <v>0</v>
      </c>
      <c r="K25" s="570">
        <v>0</v>
      </c>
      <c r="L25" s="318">
        <v>0</v>
      </c>
      <c r="M25" s="319">
        <v>0</v>
      </c>
      <c r="N25" s="570">
        <v>0</v>
      </c>
      <c r="O25" s="318">
        <v>0</v>
      </c>
      <c r="P25" s="319">
        <v>0</v>
      </c>
      <c r="Q25" s="570">
        <v>0</v>
      </c>
      <c r="R25" s="318">
        <v>0</v>
      </c>
      <c r="S25" s="319">
        <v>0</v>
      </c>
      <c r="T25" s="570">
        <v>0</v>
      </c>
      <c r="U25" s="318">
        <v>0</v>
      </c>
      <c r="V25" s="319">
        <v>0</v>
      </c>
    </row>
    <row r="26" spans="1:22" ht="18.45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1962638.8800000001</v>
      </c>
      <c r="I26" s="321"/>
      <c r="J26" s="321"/>
      <c r="K26" s="320">
        <f>SUM(K22:K25)</f>
        <v>4704256.95</v>
      </c>
      <c r="L26" s="321"/>
      <c r="M26" s="322"/>
      <c r="N26" s="321">
        <f>SUM(N22:N25)</f>
        <v>3310245.2600000002</v>
      </c>
      <c r="O26" s="321"/>
      <c r="P26" s="321"/>
      <c r="Q26" s="320">
        <f>SUM(Q22:Q25)</f>
        <v>3070427.9</v>
      </c>
      <c r="R26" s="321"/>
      <c r="S26" s="322"/>
      <c r="T26" s="320">
        <f>SUM(T22:T25)</f>
        <v>5436773.0599999996</v>
      </c>
      <c r="U26" s="321"/>
      <c r="V26" s="322"/>
    </row>
    <row r="27" spans="1:22" ht="18.45" customHeight="1">
      <c r="A27" s="310" t="s">
        <v>29</v>
      </c>
      <c r="B27" s="311"/>
      <c r="C27" s="311"/>
      <c r="D27" s="311"/>
      <c r="E27" s="311"/>
      <c r="F27" s="311"/>
      <c r="G27" s="312"/>
      <c r="H27" s="571">
        <v>306059.65999999997</v>
      </c>
      <c r="I27" s="313"/>
      <c r="J27" s="314"/>
      <c r="K27" s="571">
        <v>1204096.28</v>
      </c>
      <c r="L27" s="313">
        <v>10122961.629999999</v>
      </c>
      <c r="M27" s="314">
        <v>6628334.5600000005</v>
      </c>
      <c r="N27" s="571">
        <v>2503400.16</v>
      </c>
      <c r="O27" s="313">
        <v>6248838.1500000004</v>
      </c>
      <c r="P27" s="314">
        <v>10122961.629999999</v>
      </c>
      <c r="Q27" s="571">
        <v>4490795.03</v>
      </c>
      <c r="R27" s="313">
        <v>6834216</v>
      </c>
      <c r="S27" s="314">
        <v>6248838.1500000004</v>
      </c>
      <c r="T27" s="571">
        <v>3689757.19</v>
      </c>
      <c r="U27" s="313">
        <v>6001218.2883333303</v>
      </c>
      <c r="V27" s="314">
        <v>5811470.0833333302</v>
      </c>
    </row>
    <row r="28" spans="1:22" ht="18.45" customHeight="1" thickBot="1">
      <c r="A28" s="315" t="s">
        <v>3</v>
      </c>
      <c r="B28" s="316"/>
      <c r="C28" s="316"/>
      <c r="D28" s="316"/>
      <c r="E28" s="316"/>
      <c r="F28" s="316"/>
      <c r="G28" s="317"/>
      <c r="H28" s="570">
        <v>1110145.1200000001</v>
      </c>
      <c r="I28" s="318">
        <v>0</v>
      </c>
      <c r="J28" s="319">
        <v>0</v>
      </c>
      <c r="K28" s="570">
        <v>405908.72</v>
      </c>
      <c r="L28" s="318">
        <v>0</v>
      </c>
      <c r="M28" s="319">
        <v>0</v>
      </c>
      <c r="N28" s="570">
        <v>683917.66</v>
      </c>
      <c r="O28" s="318">
        <v>0</v>
      </c>
      <c r="P28" s="319">
        <v>0</v>
      </c>
      <c r="Q28" s="570">
        <v>1248030.56</v>
      </c>
      <c r="R28" s="318">
        <v>0</v>
      </c>
      <c r="S28" s="319">
        <v>0</v>
      </c>
      <c r="T28" s="570">
        <v>547243.49</v>
      </c>
      <c r="U28" s="318">
        <v>0</v>
      </c>
      <c r="V28" s="319">
        <v>0</v>
      </c>
    </row>
    <row r="29" spans="1:22" ht="18.45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3378843.66</v>
      </c>
      <c r="I29" s="308"/>
      <c r="J29" s="308"/>
      <c r="K29" s="307">
        <f>SUM(K26:K28)</f>
        <v>6314261.9500000002</v>
      </c>
      <c r="L29" s="308"/>
      <c r="M29" s="309"/>
      <c r="N29" s="308">
        <f>SUM(N26:N28)</f>
        <v>6497563.0800000001</v>
      </c>
      <c r="O29" s="308"/>
      <c r="P29" s="308"/>
      <c r="Q29" s="307">
        <f>SUM(Q26:Q28)</f>
        <v>8809253.4900000002</v>
      </c>
      <c r="R29" s="308"/>
      <c r="S29" s="309"/>
      <c r="T29" s="307">
        <f>SUM(T26:T28)</f>
        <v>9673773.7400000002</v>
      </c>
      <c r="U29" s="308"/>
      <c r="V29" s="309"/>
    </row>
    <row r="30" spans="1:22" ht="16.95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95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Fleron</v>
      </c>
      <c r="F1" s="278"/>
      <c r="G1" s="278"/>
      <c r="H1" s="278"/>
      <c r="I1" s="209" t="str">
        <f>Coordonnées!$U$1</f>
        <v>Code INS</v>
      </c>
      <c r="J1" s="247">
        <f>Coordonnées!$V$1</f>
        <v>62038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54" t="s">
        <v>326</v>
      </c>
      <c r="F5" s="355"/>
      <c r="G5" s="355"/>
      <c r="H5" s="355"/>
      <c r="I5" s="355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2">
        <v>982287.32</v>
      </c>
      <c r="F8" s="572">
        <v>1565742.09</v>
      </c>
      <c r="G8" s="572">
        <v>1071075.69</v>
      </c>
      <c r="H8" s="572">
        <v>523803.96</v>
      </c>
      <c r="I8" s="572">
        <v>659032.44999999995</v>
      </c>
    </row>
    <row r="9" spans="1:10" ht="30" customHeight="1">
      <c r="A9" s="345" t="s">
        <v>18</v>
      </c>
      <c r="B9" s="346"/>
      <c r="C9" s="346"/>
      <c r="D9" s="347"/>
      <c r="E9" s="572">
        <v>3160426.23</v>
      </c>
      <c r="F9" s="572">
        <v>4343348.21</v>
      </c>
      <c r="G9" s="572">
        <v>3870182.88</v>
      </c>
      <c r="H9" s="572">
        <v>5140623.82</v>
      </c>
      <c r="I9" s="572">
        <v>4500160.0999999996</v>
      </c>
    </row>
    <row r="10" spans="1:10" ht="30" customHeight="1">
      <c r="A10" s="345" t="s">
        <v>19</v>
      </c>
      <c r="B10" s="346"/>
      <c r="C10" s="346"/>
      <c r="D10" s="347"/>
      <c r="E10" s="572">
        <v>2762211.14</v>
      </c>
      <c r="F10" s="572">
        <v>2773230.52</v>
      </c>
      <c r="G10" s="572">
        <v>3219634.5</v>
      </c>
      <c r="H10" s="572">
        <v>3358475</v>
      </c>
      <c r="I10" s="572">
        <v>3307793.38</v>
      </c>
    </row>
    <row r="11" spans="1:10" ht="30" customHeight="1">
      <c r="A11" s="345" t="s">
        <v>20</v>
      </c>
      <c r="B11" s="346"/>
      <c r="C11" s="346"/>
      <c r="D11" s="347"/>
      <c r="E11" s="572">
        <v>2599610.46</v>
      </c>
      <c r="F11" s="572">
        <v>2973540.06</v>
      </c>
      <c r="G11" s="572">
        <v>2914853.89</v>
      </c>
      <c r="H11" s="572">
        <v>3130767.69</v>
      </c>
      <c r="I11" s="572">
        <v>3304061.41</v>
      </c>
    </row>
    <row r="12" spans="1:10" ht="30" customHeight="1">
      <c r="A12" s="345" t="s">
        <v>28</v>
      </c>
      <c r="B12" s="346"/>
      <c r="C12" s="346"/>
      <c r="D12" s="347"/>
      <c r="E12" s="572">
        <v>168482.92</v>
      </c>
      <c r="F12" s="572">
        <v>184768.12</v>
      </c>
      <c r="G12" s="572">
        <v>196803.08</v>
      </c>
      <c r="H12" s="572">
        <v>200062.9</v>
      </c>
      <c r="I12" s="572">
        <v>213677</v>
      </c>
    </row>
    <row r="13" spans="1:10" ht="30" customHeight="1">
      <c r="A13" s="345" t="s">
        <v>21</v>
      </c>
      <c r="B13" s="346"/>
      <c r="C13" s="346"/>
      <c r="D13" s="347"/>
      <c r="E13" s="572">
        <v>0</v>
      </c>
      <c r="F13" s="572">
        <v>0</v>
      </c>
      <c r="G13" s="572">
        <v>0</v>
      </c>
      <c r="H13" s="572">
        <v>0</v>
      </c>
      <c r="I13" s="572">
        <v>0</v>
      </c>
    </row>
    <row r="14" spans="1:10" ht="30" customHeight="1">
      <c r="A14" s="345" t="s">
        <v>22</v>
      </c>
      <c r="B14" s="346"/>
      <c r="C14" s="346"/>
      <c r="D14" s="347"/>
      <c r="E14" s="572">
        <v>2142302.33</v>
      </c>
      <c r="F14" s="572">
        <v>2317821.48</v>
      </c>
      <c r="G14" s="572">
        <v>2325050.38</v>
      </c>
      <c r="H14" s="572">
        <v>2345369.7000000002</v>
      </c>
      <c r="I14" s="572">
        <v>2212906.54</v>
      </c>
    </row>
    <row r="15" spans="1:10" ht="30" customHeight="1">
      <c r="A15" s="345" t="s">
        <v>23</v>
      </c>
      <c r="B15" s="346"/>
      <c r="C15" s="346"/>
      <c r="D15" s="347"/>
      <c r="E15" s="572">
        <v>1898624.34</v>
      </c>
      <c r="F15" s="572">
        <v>2080766.13</v>
      </c>
      <c r="G15" s="572">
        <v>1950663.09</v>
      </c>
      <c r="H15" s="572">
        <v>2125992.36</v>
      </c>
      <c r="I15" s="572">
        <v>2251070.66</v>
      </c>
    </row>
    <row r="16" spans="1:10" ht="30" customHeight="1">
      <c r="A16" s="348" t="s">
        <v>34</v>
      </c>
      <c r="B16" s="349"/>
      <c r="C16" s="349"/>
      <c r="D16" s="350"/>
      <c r="E16" s="572">
        <v>0</v>
      </c>
      <c r="F16" s="572">
        <v>0</v>
      </c>
      <c r="G16" s="572">
        <v>0</v>
      </c>
      <c r="H16" s="572">
        <v>0</v>
      </c>
      <c r="I16" s="572">
        <v>0</v>
      </c>
    </row>
    <row r="17" spans="1:9" ht="30" customHeight="1">
      <c r="A17" s="345" t="s">
        <v>33</v>
      </c>
      <c r="B17" s="346"/>
      <c r="C17" s="346"/>
      <c r="D17" s="347"/>
      <c r="E17" s="572">
        <v>75146.8</v>
      </c>
      <c r="F17" s="572">
        <v>76981.89</v>
      </c>
      <c r="G17" s="572">
        <v>79176.73</v>
      </c>
      <c r="H17" s="572">
        <v>88196.81</v>
      </c>
      <c r="I17" s="572">
        <v>81853.490000000005</v>
      </c>
    </row>
    <row r="18" spans="1:9" ht="30" customHeight="1">
      <c r="A18" s="345" t="s">
        <v>24</v>
      </c>
      <c r="B18" s="346"/>
      <c r="C18" s="346"/>
      <c r="D18" s="347"/>
      <c r="E18" s="572">
        <v>2896390.68</v>
      </c>
      <c r="F18" s="572">
        <v>3192909</v>
      </c>
      <c r="G18" s="572">
        <v>3605377.63</v>
      </c>
      <c r="H18" s="572">
        <v>3819741.44</v>
      </c>
      <c r="I18" s="572">
        <v>3716909.5</v>
      </c>
    </row>
    <row r="19" spans="1:9" ht="30" customHeight="1">
      <c r="A19" s="348" t="s">
        <v>25</v>
      </c>
      <c r="B19" s="349"/>
      <c r="C19" s="349"/>
      <c r="D19" s="350"/>
      <c r="E19" s="572">
        <v>1722976.25</v>
      </c>
      <c r="F19" s="572">
        <v>1769057.58</v>
      </c>
      <c r="G19" s="572">
        <v>1694700.02</v>
      </c>
      <c r="H19" s="572">
        <v>1679830.53</v>
      </c>
      <c r="I19" s="572">
        <v>1788308.01</v>
      </c>
    </row>
    <row r="20" spans="1:9" ht="30" customHeight="1">
      <c r="A20" s="345" t="s">
        <v>26</v>
      </c>
      <c r="B20" s="346"/>
      <c r="C20" s="346"/>
      <c r="D20" s="347"/>
      <c r="E20" s="572">
        <v>0</v>
      </c>
      <c r="F20" s="572">
        <v>0</v>
      </c>
      <c r="G20" s="572">
        <v>0</v>
      </c>
      <c r="H20" s="572">
        <v>0</v>
      </c>
      <c r="I20" s="572">
        <v>0</v>
      </c>
    </row>
    <row r="21" spans="1:9" ht="30" customHeight="1">
      <c r="A21" s="351" t="s">
        <v>27</v>
      </c>
      <c r="B21" s="352"/>
      <c r="C21" s="352"/>
      <c r="D21" s="353"/>
      <c r="E21" s="572">
        <v>554014.27</v>
      </c>
      <c r="F21" s="572">
        <v>710130.41</v>
      </c>
      <c r="G21" s="572">
        <v>712003.61</v>
      </c>
      <c r="H21" s="572">
        <v>831930.5</v>
      </c>
      <c r="I21" s="572">
        <v>822060.1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Fleron</v>
      </c>
      <c r="F1" s="278"/>
      <c r="G1" s="278"/>
      <c r="H1" s="278"/>
      <c r="I1" s="209" t="str">
        <f>Coordonnées!$U$1</f>
        <v>Code INS</v>
      </c>
      <c r="J1" s="247">
        <f>Coordonnées!$V$1</f>
        <v>62038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59" t="s">
        <v>327</v>
      </c>
      <c r="F5" s="360"/>
      <c r="G5" s="360"/>
      <c r="H5" s="360"/>
      <c r="I5" s="360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2">
        <v>14617528.27</v>
      </c>
      <c r="F8" s="572">
        <v>18830685.190000001</v>
      </c>
      <c r="G8" s="572">
        <v>20348352.780000001</v>
      </c>
      <c r="H8" s="572">
        <v>19862485.16</v>
      </c>
      <c r="I8" s="572">
        <v>20149272.539999999</v>
      </c>
    </row>
    <row r="9" spans="1:10" ht="30" customHeight="1">
      <c r="A9" s="345" t="s">
        <v>18</v>
      </c>
      <c r="B9" s="346"/>
      <c r="C9" s="346"/>
      <c r="D9" s="347"/>
      <c r="E9" s="572">
        <v>454382.23</v>
      </c>
      <c r="F9" s="572">
        <v>129016</v>
      </c>
      <c r="G9" s="572">
        <v>143186.42000000001</v>
      </c>
      <c r="H9" s="572">
        <v>171145.48</v>
      </c>
      <c r="I9" s="572">
        <v>177324.48</v>
      </c>
    </row>
    <row r="10" spans="1:10" ht="30" customHeight="1">
      <c r="A10" s="345" t="s">
        <v>19</v>
      </c>
      <c r="B10" s="346"/>
      <c r="C10" s="346"/>
      <c r="D10" s="347"/>
      <c r="E10" s="572">
        <v>0</v>
      </c>
      <c r="F10" s="572">
        <v>0</v>
      </c>
      <c r="G10" s="572">
        <v>0</v>
      </c>
      <c r="H10" s="572">
        <v>0</v>
      </c>
      <c r="I10" s="572">
        <v>0</v>
      </c>
    </row>
    <row r="11" spans="1:10" ht="30" customHeight="1">
      <c r="A11" s="345" t="s">
        <v>20</v>
      </c>
      <c r="B11" s="346"/>
      <c r="C11" s="346"/>
      <c r="D11" s="347"/>
      <c r="E11" s="572">
        <v>393404.64</v>
      </c>
      <c r="F11" s="572">
        <v>165954.82</v>
      </c>
      <c r="G11" s="572">
        <v>113181.94</v>
      </c>
      <c r="H11" s="572">
        <v>97439.08</v>
      </c>
      <c r="I11" s="572">
        <v>128259.74</v>
      </c>
    </row>
    <row r="12" spans="1:10" ht="30" customHeight="1">
      <c r="A12" s="345" t="s">
        <v>28</v>
      </c>
      <c r="B12" s="346"/>
      <c r="C12" s="346"/>
      <c r="D12" s="347"/>
      <c r="E12" s="572">
        <v>421567.96</v>
      </c>
      <c r="F12" s="572">
        <v>433124.82</v>
      </c>
      <c r="G12" s="572">
        <v>639018.38</v>
      </c>
      <c r="H12" s="572">
        <v>1821772.02</v>
      </c>
      <c r="I12" s="572">
        <v>711900.01</v>
      </c>
    </row>
    <row r="13" spans="1:10" ht="30" customHeight="1">
      <c r="A13" s="345" t="s">
        <v>21</v>
      </c>
      <c r="B13" s="346"/>
      <c r="C13" s="346"/>
      <c r="D13" s="347"/>
      <c r="E13" s="572">
        <v>0</v>
      </c>
      <c r="F13" s="572">
        <v>0</v>
      </c>
      <c r="G13" s="572">
        <v>0</v>
      </c>
      <c r="H13" s="572">
        <v>0</v>
      </c>
      <c r="I13" s="572">
        <v>0</v>
      </c>
    </row>
    <row r="14" spans="1:10" ht="30" customHeight="1">
      <c r="A14" s="345" t="s">
        <v>22</v>
      </c>
      <c r="B14" s="346"/>
      <c r="C14" s="346"/>
      <c r="D14" s="347"/>
      <c r="E14" s="572">
        <v>1107600.3999999999</v>
      </c>
      <c r="F14" s="572">
        <v>840572.88</v>
      </c>
      <c r="G14" s="572">
        <v>904672.98</v>
      </c>
      <c r="H14" s="572">
        <v>897639.41</v>
      </c>
      <c r="I14" s="572">
        <v>944365.79</v>
      </c>
    </row>
    <row r="15" spans="1:10" ht="30" customHeight="1">
      <c r="A15" s="345" t="s">
        <v>23</v>
      </c>
      <c r="B15" s="346"/>
      <c r="C15" s="346"/>
      <c r="D15" s="347"/>
      <c r="E15" s="572">
        <v>297051.90000000002</v>
      </c>
      <c r="F15" s="572">
        <v>149348.82999999999</v>
      </c>
      <c r="G15" s="572">
        <v>175206.15</v>
      </c>
      <c r="H15" s="572">
        <v>221850.95</v>
      </c>
      <c r="I15" s="572">
        <v>172081.32</v>
      </c>
    </row>
    <row r="16" spans="1:10" ht="30" customHeight="1">
      <c r="A16" s="348" t="s">
        <v>34</v>
      </c>
      <c r="B16" s="349"/>
      <c r="C16" s="349"/>
      <c r="D16" s="350"/>
      <c r="E16" s="572">
        <v>0</v>
      </c>
      <c r="F16" s="572">
        <v>0</v>
      </c>
      <c r="G16" s="572">
        <v>0</v>
      </c>
      <c r="H16" s="572">
        <v>0</v>
      </c>
      <c r="I16" s="572">
        <v>0</v>
      </c>
    </row>
    <row r="17" spans="1:9" ht="30" customHeight="1">
      <c r="A17" s="345" t="s">
        <v>33</v>
      </c>
      <c r="B17" s="346"/>
      <c r="C17" s="346"/>
      <c r="D17" s="347"/>
      <c r="E17" s="572">
        <v>0</v>
      </c>
      <c r="F17" s="572">
        <v>0</v>
      </c>
      <c r="G17" s="572">
        <v>0</v>
      </c>
      <c r="H17" s="572">
        <v>0</v>
      </c>
      <c r="I17" s="572">
        <v>0</v>
      </c>
    </row>
    <row r="18" spans="1:9" ht="30" customHeight="1">
      <c r="A18" s="345" t="s">
        <v>24</v>
      </c>
      <c r="B18" s="346"/>
      <c r="C18" s="346"/>
      <c r="D18" s="347"/>
      <c r="E18" s="572">
        <v>635525.23</v>
      </c>
      <c r="F18" s="572">
        <v>407573.89</v>
      </c>
      <c r="G18" s="572">
        <v>452219.62</v>
      </c>
      <c r="H18" s="572">
        <v>415610.07</v>
      </c>
      <c r="I18" s="572">
        <v>397433.73</v>
      </c>
    </row>
    <row r="19" spans="1:9" ht="30" customHeight="1">
      <c r="A19" s="348" t="s">
        <v>25</v>
      </c>
      <c r="B19" s="349"/>
      <c r="C19" s="349"/>
      <c r="D19" s="350"/>
      <c r="E19" s="572">
        <v>231085.3</v>
      </c>
      <c r="F19" s="572">
        <v>133676.35999999999</v>
      </c>
      <c r="G19" s="572">
        <v>164677.6</v>
      </c>
      <c r="H19" s="572">
        <v>116394.44</v>
      </c>
      <c r="I19" s="572">
        <v>75315.38</v>
      </c>
    </row>
    <row r="20" spans="1:9" ht="30" customHeight="1">
      <c r="A20" s="345" t="s">
        <v>26</v>
      </c>
      <c r="B20" s="346"/>
      <c r="C20" s="346"/>
      <c r="D20" s="347"/>
      <c r="E20" s="572">
        <v>0</v>
      </c>
      <c r="F20" s="572">
        <v>0</v>
      </c>
      <c r="G20" s="572">
        <v>0</v>
      </c>
      <c r="H20" s="572">
        <v>0</v>
      </c>
      <c r="I20" s="572">
        <v>0</v>
      </c>
    </row>
    <row r="21" spans="1:9" ht="30" customHeight="1">
      <c r="A21" s="351" t="s">
        <v>27</v>
      </c>
      <c r="B21" s="352"/>
      <c r="C21" s="352"/>
      <c r="D21" s="353"/>
      <c r="E21" s="572">
        <v>171409.59</v>
      </c>
      <c r="F21" s="572">
        <v>35000</v>
      </c>
      <c r="G21" s="572">
        <v>29872.69</v>
      </c>
      <c r="H21" s="572">
        <v>34500</v>
      </c>
      <c r="I21" s="572">
        <v>4500.01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Fleron</v>
      </c>
      <c r="F1" s="278"/>
      <c r="G1" s="278"/>
      <c r="H1" s="278"/>
      <c r="I1" s="209" t="str">
        <f>Coordonnées!$U$1</f>
        <v>Code INS</v>
      </c>
      <c r="J1" s="247">
        <f>Coordonnées!$V$1</f>
        <v>62038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61" t="s">
        <v>328</v>
      </c>
      <c r="F5" s="362"/>
      <c r="G5" s="362"/>
      <c r="H5" s="362"/>
      <c r="I5" s="362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2">
        <v>6842.17</v>
      </c>
      <c r="F8" s="572">
        <v>874953.35</v>
      </c>
      <c r="G8" s="572">
        <v>354831.27</v>
      </c>
      <c r="H8" s="572">
        <v>472501.47</v>
      </c>
      <c r="I8" s="572">
        <v>568412.32999999996</v>
      </c>
    </row>
    <row r="9" spans="1:10" ht="30" customHeight="1">
      <c r="A9" s="345" t="s">
        <v>18</v>
      </c>
      <c r="B9" s="346"/>
      <c r="C9" s="346"/>
      <c r="D9" s="347"/>
      <c r="E9" s="572">
        <v>411155.13</v>
      </c>
      <c r="F9" s="572">
        <v>187862</v>
      </c>
      <c r="G9" s="572">
        <v>219980.3</v>
      </c>
      <c r="H9" s="572">
        <v>210720.13</v>
      </c>
      <c r="I9" s="572">
        <v>264269.28000000003</v>
      </c>
    </row>
    <row r="10" spans="1:10" ht="30" customHeight="1">
      <c r="A10" s="345" t="s">
        <v>19</v>
      </c>
      <c r="B10" s="346"/>
      <c r="C10" s="346"/>
      <c r="D10" s="347"/>
      <c r="E10" s="572">
        <v>0</v>
      </c>
      <c r="F10" s="572">
        <v>0</v>
      </c>
      <c r="G10" s="572">
        <v>0</v>
      </c>
      <c r="H10" s="572">
        <v>0</v>
      </c>
      <c r="I10" s="572">
        <v>0</v>
      </c>
    </row>
    <row r="11" spans="1:10" ht="30" customHeight="1">
      <c r="A11" s="345" t="s">
        <v>20</v>
      </c>
      <c r="B11" s="346"/>
      <c r="C11" s="346"/>
      <c r="D11" s="347"/>
      <c r="E11" s="572">
        <v>885941.21</v>
      </c>
      <c r="F11" s="572">
        <v>783709.32</v>
      </c>
      <c r="G11" s="572">
        <v>1736577.12</v>
      </c>
      <c r="H11" s="572">
        <v>3650708.49</v>
      </c>
      <c r="I11" s="572">
        <v>1255630.56</v>
      </c>
    </row>
    <row r="12" spans="1:10" ht="30" customHeight="1">
      <c r="A12" s="345" t="s">
        <v>28</v>
      </c>
      <c r="B12" s="346"/>
      <c r="C12" s="346"/>
      <c r="D12" s="347"/>
      <c r="E12" s="572">
        <v>10411.200000000001</v>
      </c>
      <c r="F12" s="572">
        <v>22053.73</v>
      </c>
      <c r="G12" s="572">
        <v>34915.760000000002</v>
      </c>
      <c r="H12" s="572">
        <v>0</v>
      </c>
      <c r="I12" s="572">
        <v>0</v>
      </c>
    </row>
    <row r="13" spans="1:10" ht="30" customHeight="1">
      <c r="A13" s="345" t="s">
        <v>21</v>
      </c>
      <c r="B13" s="346"/>
      <c r="C13" s="346"/>
      <c r="D13" s="347"/>
      <c r="E13" s="572">
        <v>0</v>
      </c>
      <c r="F13" s="572">
        <v>0</v>
      </c>
      <c r="G13" s="572">
        <v>0</v>
      </c>
      <c r="H13" s="572">
        <v>0</v>
      </c>
      <c r="I13" s="572">
        <v>0</v>
      </c>
    </row>
    <row r="14" spans="1:10" ht="30" customHeight="1">
      <c r="A14" s="345" t="s">
        <v>22</v>
      </c>
      <c r="B14" s="346"/>
      <c r="C14" s="346"/>
      <c r="D14" s="347"/>
      <c r="E14" s="572">
        <v>449981.49</v>
      </c>
      <c r="F14" s="572">
        <v>2115417.54</v>
      </c>
      <c r="G14" s="572">
        <v>487209.27</v>
      </c>
      <c r="H14" s="572">
        <v>1228990.3700000001</v>
      </c>
      <c r="I14" s="572">
        <v>112728.17</v>
      </c>
    </row>
    <row r="15" spans="1:10" ht="30" customHeight="1">
      <c r="A15" s="345" t="s">
        <v>23</v>
      </c>
      <c r="B15" s="346"/>
      <c r="C15" s="346"/>
      <c r="D15" s="347"/>
      <c r="E15" s="572">
        <v>114977.39</v>
      </c>
      <c r="F15" s="572">
        <v>86452.91</v>
      </c>
      <c r="G15" s="572">
        <v>66826.100000000006</v>
      </c>
      <c r="H15" s="572">
        <v>269511.74</v>
      </c>
      <c r="I15" s="572">
        <v>17908</v>
      </c>
    </row>
    <row r="16" spans="1:10" ht="30" customHeight="1">
      <c r="A16" s="348" t="s">
        <v>34</v>
      </c>
      <c r="B16" s="349"/>
      <c r="C16" s="349"/>
      <c r="D16" s="350"/>
      <c r="E16" s="572">
        <v>0</v>
      </c>
      <c r="F16" s="572">
        <v>0</v>
      </c>
      <c r="G16" s="572">
        <v>0</v>
      </c>
      <c r="H16" s="572">
        <v>0</v>
      </c>
      <c r="I16" s="572">
        <v>0</v>
      </c>
    </row>
    <row r="17" spans="1:9" ht="30" customHeight="1">
      <c r="A17" s="345" t="s">
        <v>33</v>
      </c>
      <c r="B17" s="346"/>
      <c r="C17" s="346"/>
      <c r="D17" s="347"/>
      <c r="E17" s="572">
        <v>13358.3</v>
      </c>
      <c r="F17" s="572">
        <v>39942.46</v>
      </c>
      <c r="G17" s="572">
        <v>0</v>
      </c>
      <c r="H17" s="572">
        <v>0</v>
      </c>
      <c r="I17" s="572">
        <v>0</v>
      </c>
    </row>
    <row r="18" spans="1:9" ht="30" customHeight="1">
      <c r="A18" s="345" t="s">
        <v>24</v>
      </c>
      <c r="B18" s="346"/>
      <c r="C18" s="346"/>
      <c r="D18" s="347"/>
      <c r="E18" s="572">
        <v>53952.4</v>
      </c>
      <c r="F18" s="572">
        <v>180768.93</v>
      </c>
      <c r="G18" s="572">
        <v>278757.67</v>
      </c>
      <c r="H18" s="572">
        <v>7291041.8799999999</v>
      </c>
      <c r="I18" s="572">
        <v>927644.41</v>
      </c>
    </row>
    <row r="19" spans="1:9" ht="30" customHeight="1">
      <c r="A19" s="348" t="s">
        <v>25</v>
      </c>
      <c r="B19" s="349"/>
      <c r="C19" s="349"/>
      <c r="D19" s="350"/>
      <c r="E19" s="572">
        <v>433227.49</v>
      </c>
      <c r="F19" s="572">
        <v>63109.66</v>
      </c>
      <c r="G19" s="572">
        <v>130961.09</v>
      </c>
      <c r="H19" s="572">
        <v>177613.24</v>
      </c>
      <c r="I19" s="572">
        <v>127449.61</v>
      </c>
    </row>
    <row r="20" spans="1:9" ht="30" customHeight="1">
      <c r="A20" s="345" t="s">
        <v>26</v>
      </c>
      <c r="B20" s="346"/>
      <c r="C20" s="346"/>
      <c r="D20" s="347"/>
      <c r="E20" s="572">
        <v>0</v>
      </c>
      <c r="F20" s="572">
        <v>0</v>
      </c>
      <c r="G20" s="572">
        <v>0</v>
      </c>
      <c r="H20" s="572">
        <v>0</v>
      </c>
      <c r="I20" s="572">
        <v>0</v>
      </c>
    </row>
    <row r="21" spans="1:9" ht="30" customHeight="1">
      <c r="A21" s="351" t="s">
        <v>27</v>
      </c>
      <c r="B21" s="352"/>
      <c r="C21" s="352"/>
      <c r="D21" s="353"/>
      <c r="E21" s="572">
        <v>107671.46</v>
      </c>
      <c r="F21" s="572">
        <v>23460.82</v>
      </c>
      <c r="G21" s="572">
        <v>44891.6</v>
      </c>
      <c r="H21" s="572">
        <v>2165.1999999999998</v>
      </c>
      <c r="I21" s="572">
        <v>131140.28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Fleron</v>
      </c>
      <c r="F1" s="278"/>
      <c r="G1" s="278"/>
      <c r="H1" s="278"/>
      <c r="I1" s="209" t="str">
        <f>Coordonnées!$U$1</f>
        <v>Code INS</v>
      </c>
      <c r="J1" s="247">
        <f>Coordonnées!$V$1</f>
        <v>62038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63" t="s">
        <v>329</v>
      </c>
      <c r="F5" s="364"/>
      <c r="G5" s="364"/>
      <c r="H5" s="364"/>
      <c r="I5" s="364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2">
        <v>1110145.1200000001</v>
      </c>
      <c r="F8" s="572">
        <v>1056675.26</v>
      </c>
      <c r="G8" s="572">
        <v>716187.61</v>
      </c>
      <c r="H8" s="572">
        <v>1248030.56</v>
      </c>
      <c r="I8" s="572">
        <v>723375.61</v>
      </c>
    </row>
    <row r="9" spans="1:10" ht="30" customHeight="1">
      <c r="A9" s="345" t="s">
        <v>18</v>
      </c>
      <c r="B9" s="346"/>
      <c r="C9" s="346"/>
      <c r="D9" s="347"/>
      <c r="E9" s="572">
        <v>150063.07</v>
      </c>
      <c r="F9" s="572">
        <v>274169.36</v>
      </c>
      <c r="G9" s="572">
        <v>212962.79</v>
      </c>
      <c r="H9" s="572">
        <v>292287.5</v>
      </c>
      <c r="I9" s="572">
        <v>105223.9</v>
      </c>
    </row>
    <row r="10" spans="1:10" ht="30" customHeight="1">
      <c r="A10" s="345" t="s">
        <v>19</v>
      </c>
      <c r="B10" s="346"/>
      <c r="C10" s="346"/>
      <c r="D10" s="347"/>
      <c r="E10" s="572">
        <v>0</v>
      </c>
      <c r="F10" s="572">
        <v>0</v>
      </c>
      <c r="G10" s="572">
        <v>0</v>
      </c>
      <c r="H10" s="572">
        <v>0</v>
      </c>
      <c r="I10" s="572">
        <v>0</v>
      </c>
    </row>
    <row r="11" spans="1:10" ht="30" customHeight="1">
      <c r="A11" s="345" t="s">
        <v>20</v>
      </c>
      <c r="B11" s="346"/>
      <c r="C11" s="346"/>
      <c r="D11" s="347"/>
      <c r="E11" s="572">
        <v>617866.69999999995</v>
      </c>
      <c r="F11" s="572">
        <v>226840.5</v>
      </c>
      <c r="G11" s="572">
        <v>1547729.54</v>
      </c>
      <c r="H11" s="572">
        <v>1213687.47</v>
      </c>
      <c r="I11" s="572">
        <v>1744163.21</v>
      </c>
    </row>
    <row r="12" spans="1:10" ht="30" customHeight="1">
      <c r="A12" s="345" t="s">
        <v>28</v>
      </c>
      <c r="B12" s="346"/>
      <c r="C12" s="346"/>
      <c r="D12" s="347"/>
      <c r="E12" s="572">
        <v>7500</v>
      </c>
      <c r="F12" s="572">
        <v>0</v>
      </c>
      <c r="G12" s="572">
        <v>0</v>
      </c>
      <c r="H12" s="572">
        <v>0</v>
      </c>
      <c r="I12" s="572">
        <v>0</v>
      </c>
    </row>
    <row r="13" spans="1:10" ht="30" customHeight="1">
      <c r="A13" s="345" t="s">
        <v>21</v>
      </c>
      <c r="B13" s="346"/>
      <c r="C13" s="346"/>
      <c r="D13" s="347"/>
      <c r="E13" s="572">
        <v>0</v>
      </c>
      <c r="F13" s="572">
        <v>0</v>
      </c>
      <c r="G13" s="572">
        <v>0</v>
      </c>
      <c r="H13" s="572">
        <v>0</v>
      </c>
      <c r="I13" s="572">
        <v>0</v>
      </c>
    </row>
    <row r="14" spans="1:10" ht="30" customHeight="1">
      <c r="A14" s="345" t="s">
        <v>22</v>
      </c>
      <c r="B14" s="346"/>
      <c r="C14" s="346"/>
      <c r="D14" s="347"/>
      <c r="E14" s="572">
        <v>630425.29</v>
      </c>
      <c r="F14" s="572">
        <v>773517.15</v>
      </c>
      <c r="G14" s="572">
        <v>1301603.1499999999</v>
      </c>
      <c r="H14" s="572">
        <v>648158.85</v>
      </c>
      <c r="I14" s="572">
        <v>51637.08</v>
      </c>
    </row>
    <row r="15" spans="1:10" ht="30" customHeight="1">
      <c r="A15" s="345" t="s">
        <v>23</v>
      </c>
      <c r="B15" s="346"/>
      <c r="C15" s="346"/>
      <c r="D15" s="347"/>
      <c r="E15" s="572">
        <v>0</v>
      </c>
      <c r="F15" s="572">
        <v>145883.82999999999</v>
      </c>
      <c r="G15" s="572">
        <v>5272.58</v>
      </c>
      <c r="H15" s="572">
        <v>97138.19</v>
      </c>
      <c r="I15" s="572">
        <v>0</v>
      </c>
    </row>
    <row r="16" spans="1:10" ht="30" customHeight="1">
      <c r="A16" s="348" t="s">
        <v>34</v>
      </c>
      <c r="B16" s="349"/>
      <c r="C16" s="349"/>
      <c r="D16" s="350"/>
      <c r="E16" s="572">
        <v>0</v>
      </c>
      <c r="F16" s="572">
        <v>0</v>
      </c>
      <c r="G16" s="572">
        <v>0</v>
      </c>
      <c r="H16" s="572">
        <v>0</v>
      </c>
      <c r="I16" s="572">
        <v>0</v>
      </c>
    </row>
    <row r="17" spans="1:9" ht="30" customHeight="1">
      <c r="A17" s="345" t="s">
        <v>33</v>
      </c>
      <c r="B17" s="346"/>
      <c r="C17" s="346"/>
      <c r="D17" s="347"/>
      <c r="E17" s="572">
        <v>0</v>
      </c>
      <c r="F17" s="572">
        <v>0</v>
      </c>
      <c r="G17" s="572">
        <v>0</v>
      </c>
      <c r="H17" s="572">
        <v>0</v>
      </c>
      <c r="I17" s="572">
        <v>0</v>
      </c>
    </row>
    <row r="18" spans="1:9" ht="30" customHeight="1">
      <c r="A18" s="345" t="s">
        <v>24</v>
      </c>
      <c r="B18" s="346"/>
      <c r="C18" s="346"/>
      <c r="D18" s="347"/>
      <c r="E18" s="572">
        <v>0</v>
      </c>
      <c r="F18" s="572">
        <v>2428977.81</v>
      </c>
      <c r="G18" s="572">
        <v>0</v>
      </c>
      <c r="H18" s="572">
        <v>711350.96</v>
      </c>
      <c r="I18" s="572">
        <v>3281546.24</v>
      </c>
    </row>
    <row r="19" spans="1:9" ht="30" customHeight="1">
      <c r="A19" s="348" t="s">
        <v>25</v>
      </c>
      <c r="B19" s="349"/>
      <c r="C19" s="349"/>
      <c r="D19" s="350"/>
      <c r="E19" s="572">
        <v>281566.67</v>
      </c>
      <c r="F19" s="572">
        <v>160211.49</v>
      </c>
      <c r="G19" s="572">
        <v>166542.96</v>
      </c>
      <c r="H19" s="572">
        <v>92288.65</v>
      </c>
      <c r="I19" s="572">
        <v>0</v>
      </c>
    </row>
    <row r="20" spans="1:9" ht="30" customHeight="1">
      <c r="A20" s="345" t="s">
        <v>26</v>
      </c>
      <c r="B20" s="346"/>
      <c r="C20" s="346"/>
      <c r="D20" s="347"/>
      <c r="E20" s="572">
        <v>0</v>
      </c>
      <c r="F20" s="572">
        <v>0</v>
      </c>
      <c r="G20" s="572">
        <v>0</v>
      </c>
      <c r="H20" s="572">
        <v>0</v>
      </c>
      <c r="I20" s="572">
        <v>0</v>
      </c>
    </row>
    <row r="21" spans="1:9" ht="30" customHeight="1">
      <c r="A21" s="351" t="s">
        <v>27</v>
      </c>
      <c r="B21" s="352"/>
      <c r="C21" s="352"/>
      <c r="D21" s="353"/>
      <c r="E21" s="572">
        <v>275217.15000000002</v>
      </c>
      <c r="F21" s="572">
        <v>43890.27</v>
      </c>
      <c r="G21" s="572">
        <v>43864.29</v>
      </c>
      <c r="H21" s="572">
        <v>15516.28</v>
      </c>
      <c r="I21" s="572">
        <v>78070.509999999995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>
      <c r="A1" s="274" t="str">
        <f>Coordonnées!A1</f>
        <v>Synthèse des Comptes</v>
      </c>
      <c r="B1" s="275"/>
      <c r="C1" s="278" t="str">
        <f>Coordonnées!G1</f>
        <v>Administration communale de Fleron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62038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8" thickBot="1">
      <c r="A5" s="128"/>
      <c r="B5" s="129"/>
      <c r="C5" s="130"/>
      <c r="D5" s="130"/>
      <c r="E5" s="388"/>
      <c r="F5" s="388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367" t="s">
        <v>41</v>
      </c>
      <c r="F6" s="376">
        <f>K2</f>
        <v>2025</v>
      </c>
      <c r="G6" s="377"/>
      <c r="H6" s="370">
        <f>F6-1</f>
        <v>2024</v>
      </c>
      <c r="I6" s="371"/>
      <c r="J6" s="12"/>
    </row>
    <row r="7" spans="1:11" ht="10.199999999999999" customHeight="1">
      <c r="A7" s="64"/>
      <c r="B7" s="133"/>
      <c r="C7" s="64"/>
      <c r="D7" s="133"/>
      <c r="E7" s="368"/>
      <c r="F7" s="378"/>
      <c r="G7" s="379"/>
      <c r="H7" s="372"/>
      <c r="I7" s="373"/>
      <c r="J7" s="12"/>
    </row>
    <row r="8" spans="1:11" ht="13.2" customHeight="1" thickBot="1">
      <c r="A8" s="134"/>
      <c r="B8" s="133"/>
      <c r="C8" s="135" t="s">
        <v>40</v>
      </c>
      <c r="D8" s="133"/>
      <c r="E8" s="369"/>
      <c r="F8" s="380"/>
      <c r="G8" s="381"/>
      <c r="H8" s="374"/>
      <c r="I8" s="375"/>
      <c r="J8" s="12"/>
    </row>
    <row r="9" spans="1:11" ht="10.199999999999999" customHeight="1">
      <c r="A9" s="136"/>
      <c r="B9" s="129"/>
      <c r="C9" s="137"/>
      <c r="D9" s="137"/>
      <c r="E9" s="138"/>
      <c r="F9" s="157"/>
      <c r="G9" s="159"/>
      <c r="H9" s="406"/>
      <c r="I9" s="407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386">
        <f>F12+F14+F29+F35+F39</f>
        <v>64189988.289999984</v>
      </c>
      <c r="G10" s="387"/>
      <c r="H10" s="386">
        <f>H12+H14+H29+H35+H39</f>
        <v>59922828.610000007</v>
      </c>
      <c r="I10" s="402"/>
      <c r="J10" s="12"/>
    </row>
    <row r="11" spans="1:11" ht="8.4" customHeight="1">
      <c r="A11" s="133"/>
      <c r="B11" s="133"/>
      <c r="C11" s="133"/>
      <c r="D11" s="133"/>
      <c r="E11" s="139"/>
      <c r="F11" s="158"/>
      <c r="G11" s="160"/>
      <c r="H11" s="396"/>
      <c r="I11" s="408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384">
        <v>78102.759999999995</v>
      </c>
      <c r="G12" s="385"/>
      <c r="H12" s="384">
        <v>77539.88</v>
      </c>
      <c r="I12" s="389"/>
      <c r="J12" s="12"/>
    </row>
    <row r="13" spans="1:11" ht="10.35" customHeight="1">
      <c r="A13" s="140"/>
      <c r="B13" s="141"/>
      <c r="C13" s="129"/>
      <c r="D13" s="129"/>
      <c r="E13" s="139"/>
      <c r="F13" s="384"/>
      <c r="G13" s="385"/>
      <c r="H13" s="384"/>
      <c r="I13" s="389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386">
        <f>SUM(F16:F27)</f>
        <v>55986046.11999999</v>
      </c>
      <c r="G14" s="387"/>
      <c r="H14" s="386">
        <f>SUM(H16:H27)</f>
        <v>51496520.840000004</v>
      </c>
      <c r="I14" s="402"/>
      <c r="J14" s="12"/>
    </row>
    <row r="15" spans="1:11">
      <c r="A15" s="136"/>
      <c r="B15" s="142" t="s">
        <v>49</v>
      </c>
      <c r="C15" s="129"/>
      <c r="D15" s="129"/>
      <c r="E15" s="139"/>
      <c r="F15" s="382"/>
      <c r="G15" s="383"/>
      <c r="H15" s="382"/>
      <c r="I15" s="395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384">
        <v>3066447.57</v>
      </c>
      <c r="G16" s="385"/>
      <c r="H16" s="384">
        <v>2821983.74</v>
      </c>
      <c r="I16" s="389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384">
        <v>23764522.629999999</v>
      </c>
      <c r="G17" s="385"/>
      <c r="H17" s="384">
        <v>25024060.170000002</v>
      </c>
      <c r="I17" s="389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384">
        <v>13723048.130000001</v>
      </c>
      <c r="G18" s="385"/>
      <c r="H18" s="384">
        <v>13022818.699999999</v>
      </c>
      <c r="I18" s="389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384">
        <v>227416.98</v>
      </c>
      <c r="G19" s="385"/>
      <c r="H19" s="384">
        <v>224797.48</v>
      </c>
      <c r="I19" s="389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384">
        <v>0</v>
      </c>
      <c r="G20" s="385"/>
      <c r="H20" s="384">
        <v>0</v>
      </c>
      <c r="I20" s="389"/>
      <c r="J20" s="12"/>
    </row>
    <row r="21" spans="1:10">
      <c r="A21" s="136"/>
      <c r="B21" s="143" t="s">
        <v>59</v>
      </c>
      <c r="C21" s="129"/>
      <c r="D21" s="129"/>
      <c r="E21" s="139"/>
      <c r="F21" s="384"/>
      <c r="G21" s="385"/>
      <c r="H21" s="384"/>
      <c r="I21" s="389"/>
      <c r="J21" s="12"/>
    </row>
    <row r="22" spans="1:10" ht="23.4" customHeight="1">
      <c r="A22" s="136"/>
      <c r="B22" s="144" t="s">
        <v>60</v>
      </c>
      <c r="C22" s="365" t="s">
        <v>286</v>
      </c>
      <c r="D22" s="365"/>
      <c r="E22" s="145" t="s">
        <v>61</v>
      </c>
      <c r="F22" s="390">
        <v>814626.1</v>
      </c>
      <c r="G22" s="392"/>
      <c r="H22" s="390">
        <v>954774.02</v>
      </c>
      <c r="I22" s="391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384">
        <v>11287.46</v>
      </c>
      <c r="G23" s="385"/>
      <c r="H23" s="384">
        <v>11287.46</v>
      </c>
      <c r="I23" s="389"/>
      <c r="J23" s="12"/>
    </row>
    <row r="24" spans="1:10">
      <c r="A24" s="136"/>
      <c r="B24" s="143" t="s">
        <v>64</v>
      </c>
      <c r="C24" s="129"/>
      <c r="D24" s="129"/>
      <c r="E24" s="139"/>
      <c r="F24" s="384"/>
      <c r="G24" s="385"/>
      <c r="H24" s="384"/>
      <c r="I24" s="389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384">
        <v>9386121.8399999999</v>
      </c>
      <c r="G25" s="385"/>
      <c r="H25" s="384">
        <v>4288732.43</v>
      </c>
      <c r="I25" s="389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384">
        <v>0</v>
      </c>
      <c r="G26" s="385"/>
      <c r="H26" s="384">
        <v>0</v>
      </c>
      <c r="I26" s="389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384">
        <v>4992575.41</v>
      </c>
      <c r="G27" s="385"/>
      <c r="H27" s="384">
        <v>5148066.84</v>
      </c>
      <c r="I27" s="389"/>
      <c r="J27" s="12"/>
    </row>
    <row r="28" spans="1:10" ht="10.199999999999999" customHeight="1">
      <c r="A28" s="136"/>
      <c r="B28" s="136"/>
      <c r="C28" s="137"/>
      <c r="D28" s="137"/>
      <c r="E28" s="146"/>
      <c r="F28" s="384"/>
      <c r="G28" s="385"/>
      <c r="H28" s="384"/>
      <c r="I28" s="389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386">
        <f>SUM(F30:F33)</f>
        <v>200.48</v>
      </c>
      <c r="G29" s="387"/>
      <c r="H29" s="386">
        <f>SUM(H30:H33)</f>
        <v>0</v>
      </c>
      <c r="I29" s="402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382">
        <v>0</v>
      </c>
      <c r="G30" s="383"/>
      <c r="H30" s="382">
        <v>0</v>
      </c>
      <c r="I30" s="395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384">
        <v>200.48</v>
      </c>
      <c r="G31" s="385"/>
      <c r="H31" s="384">
        <v>0</v>
      </c>
      <c r="I31" s="389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384">
        <v>0</v>
      </c>
      <c r="G32" s="385"/>
      <c r="H32" s="384">
        <v>0</v>
      </c>
      <c r="I32" s="389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384">
        <v>0</v>
      </c>
      <c r="G33" s="385"/>
      <c r="H33" s="384">
        <v>0</v>
      </c>
      <c r="I33" s="389"/>
      <c r="J33" s="12"/>
    </row>
    <row r="34" spans="1:10" ht="10.199999999999999" customHeight="1">
      <c r="A34" s="136"/>
      <c r="B34" s="136"/>
      <c r="C34" s="137"/>
      <c r="D34" s="137"/>
      <c r="E34" s="139"/>
      <c r="F34" s="384"/>
      <c r="G34" s="385"/>
      <c r="H34" s="384"/>
      <c r="I34" s="389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386">
        <f>SUM(F36:F37)</f>
        <v>3315052.48</v>
      </c>
      <c r="G35" s="387"/>
      <c r="H35" s="386">
        <f>SUM(H36:H37)</f>
        <v>3575907.49</v>
      </c>
      <c r="I35" s="402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382">
        <v>3315052.48</v>
      </c>
      <c r="G36" s="383"/>
      <c r="H36" s="382">
        <v>3575907.49</v>
      </c>
      <c r="I36" s="395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384">
        <v>0</v>
      </c>
      <c r="G37" s="385"/>
      <c r="H37" s="384">
        <v>0</v>
      </c>
      <c r="I37" s="389"/>
      <c r="J37" s="12"/>
    </row>
    <row r="38" spans="1:10" ht="10.199999999999999" customHeight="1">
      <c r="A38" s="136"/>
      <c r="B38" s="136"/>
      <c r="C38" s="137"/>
      <c r="D38" s="137"/>
      <c r="E38" s="139"/>
      <c r="F38" s="384"/>
      <c r="G38" s="385"/>
      <c r="H38" s="384"/>
      <c r="I38" s="389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386">
        <f>SUM(F40:F41)</f>
        <v>4810586.45</v>
      </c>
      <c r="G39" s="387"/>
      <c r="H39" s="386">
        <f>SUM(H40:H41)</f>
        <v>4772860.4000000004</v>
      </c>
      <c r="I39" s="402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382">
        <v>4809472.7</v>
      </c>
      <c r="G40" s="383"/>
      <c r="H40" s="382">
        <v>4771611.6500000004</v>
      </c>
      <c r="I40" s="395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384">
        <v>1113.75</v>
      </c>
      <c r="G41" s="385"/>
      <c r="H41" s="384">
        <v>1248.75</v>
      </c>
      <c r="I41" s="389"/>
      <c r="J41" s="12"/>
    </row>
    <row r="42" spans="1:10" ht="9.6" customHeight="1">
      <c r="A42" s="136"/>
      <c r="B42" s="136"/>
      <c r="C42" s="137"/>
      <c r="D42" s="137"/>
      <c r="E42" s="139"/>
      <c r="F42" s="384"/>
      <c r="G42" s="385"/>
      <c r="H42" s="384"/>
      <c r="I42" s="389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398">
        <f>F45+F47+F57+F59</f>
        <v>7964927.0399999991</v>
      </c>
      <c r="G43" s="399"/>
      <c r="H43" s="398">
        <f>H45+H47+H57+H59</f>
        <v>9496754.6099999994</v>
      </c>
      <c r="I43" s="403"/>
      <c r="J43" s="12"/>
    </row>
    <row r="44" spans="1:10" ht="8.4" customHeight="1">
      <c r="A44" s="133"/>
      <c r="B44" s="133"/>
      <c r="C44" s="133"/>
      <c r="D44" s="133"/>
      <c r="E44" s="139"/>
      <c r="F44" s="400"/>
      <c r="G44" s="401"/>
      <c r="H44" s="400"/>
      <c r="I44" s="404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386">
        <v>0</v>
      </c>
      <c r="G45" s="387"/>
      <c r="H45" s="409">
        <v>0</v>
      </c>
      <c r="I45" s="410"/>
      <c r="J45" s="12"/>
    </row>
    <row r="46" spans="1:10" ht="10.199999999999999" customHeight="1">
      <c r="A46" s="140"/>
      <c r="B46" s="141"/>
      <c r="C46" s="129"/>
      <c r="D46" s="129"/>
      <c r="E46" s="139"/>
      <c r="F46" s="396"/>
      <c r="G46" s="397"/>
      <c r="H46" s="396"/>
      <c r="I46" s="408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386">
        <f>F48+F49</f>
        <v>4041815.1999999993</v>
      </c>
      <c r="G47" s="387"/>
      <c r="H47" s="386">
        <f>H48+H49</f>
        <v>3084748.1899999995</v>
      </c>
      <c r="I47" s="402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382">
        <v>1025640.65</v>
      </c>
      <c r="G48" s="383"/>
      <c r="H48" s="382">
        <v>935831.47</v>
      </c>
      <c r="I48" s="395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384">
        <f>SUM(F50:F55)</f>
        <v>3016174.5499999993</v>
      </c>
      <c r="G49" s="385"/>
      <c r="H49" s="384">
        <f>SUM(H50:H55)</f>
        <v>2148916.7199999997</v>
      </c>
      <c r="I49" s="389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384">
        <v>1780620.18</v>
      </c>
      <c r="G50" s="385"/>
      <c r="H50" s="384">
        <v>1154415.48</v>
      </c>
      <c r="I50" s="389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384">
        <v>615741.99</v>
      </c>
      <c r="G51" s="385"/>
      <c r="H51" s="384">
        <v>665740.97</v>
      </c>
      <c r="I51" s="389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384">
        <v>60451.839999999997</v>
      </c>
      <c r="G52" s="385"/>
      <c r="H52" s="384">
        <v>66271.429999999993</v>
      </c>
      <c r="I52" s="389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384">
        <v>492229.97</v>
      </c>
      <c r="G53" s="385"/>
      <c r="H53" s="384">
        <v>197067.67</v>
      </c>
      <c r="I53" s="389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384">
        <v>67130.570000000007</v>
      </c>
      <c r="G54" s="385"/>
      <c r="H54" s="384">
        <v>65421.17</v>
      </c>
      <c r="I54" s="389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384">
        <v>0</v>
      </c>
      <c r="G55" s="385"/>
      <c r="H55" s="384">
        <v>0</v>
      </c>
      <c r="I55" s="389"/>
      <c r="J55" s="12"/>
    </row>
    <row r="56" spans="1:10" ht="10.199999999999999" customHeight="1">
      <c r="A56" s="136"/>
      <c r="B56" s="136"/>
      <c r="C56" s="137"/>
      <c r="D56" s="137"/>
      <c r="E56" s="146"/>
      <c r="F56" s="384"/>
      <c r="G56" s="385"/>
      <c r="H56" s="384"/>
      <c r="I56" s="389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573">
        <v>0</v>
      </c>
      <c r="G57" s="385"/>
      <c r="H57" s="573">
        <v>0</v>
      </c>
      <c r="I57" s="389"/>
      <c r="J57" s="12"/>
    </row>
    <row r="58" spans="1:10" ht="10.199999999999999" customHeight="1">
      <c r="A58" s="140"/>
      <c r="B58" s="141"/>
      <c r="C58" s="129"/>
      <c r="D58" s="129"/>
      <c r="E58" s="139"/>
      <c r="F58" s="384"/>
      <c r="G58" s="385"/>
      <c r="H58" s="384"/>
      <c r="I58" s="389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386">
        <f>SUM(F60:F62)</f>
        <v>3923111.84</v>
      </c>
      <c r="G59" s="387"/>
      <c r="H59" s="386">
        <f>SUM(H60:H62)</f>
        <v>6412006.4199999999</v>
      </c>
      <c r="I59" s="402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382">
        <v>2915541.76</v>
      </c>
      <c r="G60" s="383"/>
      <c r="H60" s="382">
        <v>5268599.34</v>
      </c>
      <c r="I60" s="395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384">
        <v>1095957.08</v>
      </c>
      <c r="G61" s="385"/>
      <c r="H61" s="384">
        <v>1356371.58</v>
      </c>
      <c r="I61" s="389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384">
        <v>-88387</v>
      </c>
      <c r="G62" s="385"/>
      <c r="H62" s="384">
        <v>-212964.5</v>
      </c>
      <c r="I62" s="389"/>
      <c r="J62" s="12"/>
    </row>
    <row r="63" spans="1:10" ht="10.199999999999999" customHeight="1">
      <c r="A63" s="136"/>
      <c r="B63" s="136"/>
      <c r="C63" s="137"/>
      <c r="D63" s="137"/>
      <c r="E63" s="139"/>
      <c r="F63" s="384"/>
      <c r="G63" s="385"/>
      <c r="H63" s="384"/>
      <c r="I63" s="389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386">
        <v>0</v>
      </c>
      <c r="G64" s="387"/>
      <c r="H64" s="386">
        <v>0</v>
      </c>
      <c r="I64" s="402"/>
      <c r="J64" s="12"/>
    </row>
    <row r="65" spans="1:10" ht="10.199999999999999" customHeight="1">
      <c r="A65" s="136"/>
      <c r="B65" s="129"/>
      <c r="C65" s="141"/>
      <c r="D65" s="141"/>
      <c r="E65" s="147"/>
      <c r="F65" s="382"/>
      <c r="G65" s="383"/>
      <c r="H65" s="382"/>
      <c r="I65" s="395"/>
      <c r="J65" s="12"/>
    </row>
    <row r="66" spans="1:10" ht="13.8" thickBot="1">
      <c r="A66" s="136"/>
      <c r="B66" s="129"/>
      <c r="C66" s="140" t="s">
        <v>120</v>
      </c>
      <c r="D66" s="140"/>
      <c r="E66" s="148" t="s">
        <v>121</v>
      </c>
      <c r="F66" s="393">
        <f>F10+F43+F64</f>
        <v>72154915.329999983</v>
      </c>
      <c r="G66" s="394"/>
      <c r="H66" s="393">
        <f>H10+H43+H64</f>
        <v>69419583.219999999</v>
      </c>
      <c r="I66" s="405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topLeftCell="A29" zoomScaleNormal="100" workbookViewId="0">
      <selection sqref="A1:B2"/>
    </sheetView>
  </sheetViews>
  <sheetFormatPr baseColWidth="10" defaultColWidth="11.109375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Fleron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62038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8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29" t="s">
        <v>41</v>
      </c>
      <c r="F6" s="432">
        <f>K2</f>
        <v>2025</v>
      </c>
      <c r="G6" s="438"/>
      <c r="H6" s="432">
        <f>F6-1</f>
        <v>2024</v>
      </c>
      <c r="I6" s="433"/>
      <c r="J6" s="16"/>
    </row>
    <row r="7" spans="1:11" ht="10.199999999999999" customHeight="1">
      <c r="A7" s="112"/>
      <c r="B7" s="113"/>
      <c r="C7" s="113"/>
      <c r="D7" s="115"/>
      <c r="E7" s="430"/>
      <c r="F7" s="434"/>
      <c r="G7" s="439"/>
      <c r="H7" s="434"/>
      <c r="I7" s="435"/>
      <c r="J7" s="16"/>
    </row>
    <row r="8" spans="1:11" ht="13.8" thickBot="1">
      <c r="A8" s="112"/>
      <c r="B8" s="113"/>
      <c r="C8" s="115" t="s">
        <v>122</v>
      </c>
      <c r="D8" s="113"/>
      <c r="E8" s="431"/>
      <c r="F8" s="436"/>
      <c r="G8" s="440"/>
      <c r="H8" s="436"/>
      <c r="I8" s="437"/>
      <c r="J8" s="16"/>
    </row>
    <row r="9" spans="1:11" ht="10.199999999999999" customHeight="1">
      <c r="A9" s="112"/>
      <c r="B9" s="113"/>
      <c r="C9" s="113"/>
      <c r="D9" s="113"/>
      <c r="E9" s="116"/>
      <c r="F9" s="422"/>
      <c r="G9" s="441"/>
      <c r="H9" s="422"/>
      <c r="I9" s="423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386">
        <f>F12+F14+F16+F21+F25+F31</f>
        <v>52973966.480000004</v>
      </c>
      <c r="G10" s="387"/>
      <c r="H10" s="386">
        <f>H12+H14+H16+H21+H25+H31</f>
        <v>53550142.5</v>
      </c>
      <c r="I10" s="402"/>
      <c r="J10" s="16"/>
    </row>
    <row r="11" spans="1:11" ht="10.199999999999999" customHeight="1">
      <c r="A11" s="112"/>
      <c r="B11" s="113"/>
      <c r="C11" s="117"/>
      <c r="D11" s="117"/>
      <c r="E11" s="118"/>
      <c r="F11" s="396"/>
      <c r="G11" s="397"/>
      <c r="H11" s="396"/>
      <c r="I11" s="408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386">
        <v>17123213.870000001</v>
      </c>
      <c r="G12" s="387"/>
      <c r="H12" s="386">
        <v>17123213.870000001</v>
      </c>
      <c r="I12" s="402"/>
      <c r="J12" s="16"/>
    </row>
    <row r="13" spans="1:11" ht="10.199999999999999" customHeight="1">
      <c r="A13" s="119"/>
      <c r="B13" s="120"/>
      <c r="C13" s="113"/>
      <c r="D13" s="113"/>
      <c r="E13" s="121"/>
      <c r="F13" s="396"/>
      <c r="G13" s="397"/>
      <c r="H13" s="396"/>
      <c r="I13" s="408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386">
        <v>15517010.439999999</v>
      </c>
      <c r="G14" s="387"/>
      <c r="H14" s="386">
        <v>15517010.439999999</v>
      </c>
      <c r="I14" s="402"/>
      <c r="J14" s="16"/>
    </row>
    <row r="15" spans="1:11" ht="10.199999999999999" customHeight="1">
      <c r="A15" s="119"/>
      <c r="B15" s="120"/>
      <c r="C15" s="113"/>
      <c r="D15" s="113"/>
      <c r="E15" s="121"/>
      <c r="F15" s="396"/>
      <c r="G15" s="397"/>
      <c r="H15" s="396"/>
      <c r="I15" s="408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386">
        <f>SUM(F17:F19)</f>
        <v>3461854.52</v>
      </c>
      <c r="G16" s="387"/>
      <c r="H16" s="386">
        <f>SUM(H17:H19)</f>
        <v>3737245.7099999995</v>
      </c>
      <c r="I16" s="402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15">
        <v>2481593.79</v>
      </c>
      <c r="G17" s="425"/>
      <c r="H17" s="415">
        <v>-82381.740000000005</v>
      </c>
      <c r="I17" s="416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11">
        <v>1255651.92</v>
      </c>
      <c r="G18" s="424"/>
      <c r="H18" s="411">
        <v>2563975.5299999998</v>
      </c>
      <c r="I18" s="412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11">
        <v>-275391.19</v>
      </c>
      <c r="G19" s="424"/>
      <c r="H19" s="411">
        <v>1255651.92</v>
      </c>
      <c r="I19" s="412"/>
      <c r="J19" s="16"/>
    </row>
    <row r="20" spans="1:10" ht="10.199999999999999" customHeight="1">
      <c r="A20" s="112"/>
      <c r="B20" s="122"/>
      <c r="C20" s="123"/>
      <c r="D20" s="123"/>
      <c r="E20" s="121"/>
      <c r="F20" s="411"/>
      <c r="G20" s="424"/>
      <c r="H20" s="411"/>
      <c r="I20" s="412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386">
        <f>SUM(F22:F23)</f>
        <v>485989.53</v>
      </c>
      <c r="G21" s="387"/>
      <c r="H21" s="386">
        <f>SUM(H22:H23)</f>
        <v>442125.20999999996</v>
      </c>
      <c r="I21" s="402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15">
        <v>16979.78</v>
      </c>
      <c r="G22" s="425"/>
      <c r="H22" s="415">
        <v>16979.78</v>
      </c>
      <c r="I22" s="416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11">
        <v>469009.75</v>
      </c>
      <c r="G23" s="424"/>
      <c r="H23" s="411">
        <v>425145.43</v>
      </c>
      <c r="I23" s="412"/>
      <c r="J23" s="16"/>
    </row>
    <row r="24" spans="1:10" ht="10.199999999999999" customHeight="1">
      <c r="A24" s="112"/>
      <c r="B24" s="122"/>
      <c r="C24" s="123"/>
      <c r="D24" s="123"/>
      <c r="E24" s="121"/>
      <c r="F24" s="411"/>
      <c r="G24" s="424"/>
      <c r="H24" s="411"/>
      <c r="I24" s="412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386">
        <f>SUM(F26:F29)</f>
        <v>13559695.180000002</v>
      </c>
      <c r="G25" s="387"/>
      <c r="H25" s="386">
        <f>SUM(H26:H29)</f>
        <v>13904344.33</v>
      </c>
      <c r="I25" s="402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15">
        <v>23.23</v>
      </c>
      <c r="G26" s="425"/>
      <c r="H26" s="415">
        <v>24.45</v>
      </c>
      <c r="I26" s="416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11">
        <v>132953.01</v>
      </c>
      <c r="G27" s="424"/>
      <c r="H27" s="411">
        <v>138113.88</v>
      </c>
      <c r="I27" s="412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11">
        <v>13325890.060000001</v>
      </c>
      <c r="G28" s="424"/>
      <c r="H28" s="411">
        <v>13662215.41</v>
      </c>
      <c r="I28" s="412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11">
        <v>100828.88</v>
      </c>
      <c r="G29" s="424"/>
      <c r="H29" s="411">
        <v>103990.59</v>
      </c>
      <c r="I29" s="412"/>
      <c r="J29" s="16"/>
    </row>
    <row r="30" spans="1:10" ht="10.199999999999999" customHeight="1">
      <c r="A30" s="112"/>
      <c r="B30" s="122"/>
      <c r="C30" s="123"/>
      <c r="D30" s="123"/>
      <c r="E30" s="121"/>
      <c r="F30" s="411"/>
      <c r="G30" s="424"/>
      <c r="H30" s="411"/>
      <c r="I30" s="412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386">
        <v>2826202.94</v>
      </c>
      <c r="G31" s="387"/>
      <c r="H31" s="386">
        <v>2826202.94</v>
      </c>
      <c r="I31" s="402"/>
      <c r="J31" s="16"/>
    </row>
    <row r="32" spans="1:10" ht="10.199999999999999" customHeight="1">
      <c r="A32" s="112"/>
      <c r="B32" s="113"/>
      <c r="C32" s="120"/>
      <c r="D32" s="120"/>
      <c r="E32" s="121"/>
      <c r="F32" s="415"/>
      <c r="G32" s="425"/>
      <c r="H32" s="415"/>
      <c r="I32" s="416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17">
        <f>F35+F44+F53</f>
        <v>19492918.989999998</v>
      </c>
      <c r="G33" s="426"/>
      <c r="H33" s="417">
        <f>H35+H44+H53</f>
        <v>15909605.570000002</v>
      </c>
      <c r="I33" s="418"/>
      <c r="J33" s="16"/>
    </row>
    <row r="34" spans="1:10" ht="10.199999999999999" customHeight="1">
      <c r="A34" s="124"/>
      <c r="B34" s="124"/>
      <c r="C34" s="124"/>
      <c r="D34" s="124"/>
      <c r="E34" s="121"/>
      <c r="F34" s="419"/>
      <c r="G34" s="427"/>
      <c r="H34" s="419"/>
      <c r="I34" s="420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386">
        <f>SUM(F36:F42)</f>
        <v>15315733.050000001</v>
      </c>
      <c r="G35" s="387"/>
      <c r="H35" s="386">
        <f>SUM(H36:H42)</f>
        <v>11961387.040000001</v>
      </c>
      <c r="I35" s="402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15">
        <v>14988424</v>
      </c>
      <c r="G36" s="425"/>
      <c r="H36" s="415">
        <v>11580199.970000001</v>
      </c>
      <c r="I36" s="416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11">
        <v>327309.05</v>
      </c>
      <c r="G37" s="424"/>
      <c r="H37" s="411">
        <v>381187.07</v>
      </c>
      <c r="I37" s="412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11">
        <v>0</v>
      </c>
      <c r="G38" s="424"/>
      <c r="H38" s="411">
        <v>0</v>
      </c>
      <c r="I38" s="412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11">
        <v>0</v>
      </c>
      <c r="G39" s="424"/>
      <c r="H39" s="411">
        <v>0</v>
      </c>
      <c r="I39" s="412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11">
        <v>0</v>
      </c>
      <c r="G40" s="424"/>
      <c r="H40" s="411">
        <v>0</v>
      </c>
      <c r="I40" s="412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11">
        <v>0</v>
      </c>
      <c r="G41" s="424"/>
      <c r="H41" s="411">
        <v>0</v>
      </c>
      <c r="I41" s="412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11">
        <v>0</v>
      </c>
      <c r="G42" s="424"/>
      <c r="H42" s="411">
        <v>0</v>
      </c>
      <c r="I42" s="412"/>
      <c r="J42" s="16"/>
    </row>
    <row r="43" spans="1:10" ht="10.199999999999999" customHeight="1">
      <c r="A43" s="112"/>
      <c r="B43" s="122"/>
      <c r="C43" s="123"/>
      <c r="D43" s="123"/>
      <c r="E43" s="121"/>
      <c r="F43" s="411"/>
      <c r="G43" s="424"/>
      <c r="H43" s="411"/>
      <c r="I43" s="412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386">
        <f>F45+SUM(F49:F51)</f>
        <v>4177034.3599999994</v>
      </c>
      <c r="G44" s="387"/>
      <c r="H44" s="386">
        <f>H45+SUM(H49:H51)</f>
        <v>3947814.88</v>
      </c>
      <c r="I44" s="402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15">
        <f>SUM(F46:F48)</f>
        <v>2077189.3</v>
      </c>
      <c r="G45" s="425"/>
      <c r="H45" s="415">
        <f>SUM(H46:H48)</f>
        <v>1739375.3599999999</v>
      </c>
      <c r="I45" s="416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11">
        <v>1937411.54</v>
      </c>
      <c r="G46" s="424"/>
      <c r="H46" s="411">
        <v>1662575.89</v>
      </c>
      <c r="I46" s="412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11">
        <v>139777.76</v>
      </c>
      <c r="G47" s="424"/>
      <c r="H47" s="411">
        <v>76799.47</v>
      </c>
      <c r="I47" s="412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11">
        <v>0</v>
      </c>
      <c r="G48" s="424"/>
      <c r="H48" s="411">
        <v>0</v>
      </c>
      <c r="I48" s="412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11">
        <v>842780.63</v>
      </c>
      <c r="G49" s="424"/>
      <c r="H49" s="411">
        <v>814356.25</v>
      </c>
      <c r="I49" s="412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11">
        <v>442309.98</v>
      </c>
      <c r="G50" s="424"/>
      <c r="H50" s="411">
        <v>548728.62</v>
      </c>
      <c r="I50" s="412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11">
        <v>814754.45</v>
      </c>
      <c r="G51" s="424"/>
      <c r="H51" s="411">
        <v>845354.65</v>
      </c>
      <c r="I51" s="412"/>
      <c r="J51" s="16"/>
    </row>
    <row r="52" spans="1:10" ht="10.199999999999999" customHeight="1">
      <c r="A52" s="112"/>
      <c r="B52" s="122"/>
      <c r="C52" s="123"/>
      <c r="D52" s="123"/>
      <c r="E52" s="125"/>
      <c r="F52" s="411"/>
      <c r="G52" s="424"/>
      <c r="H52" s="411"/>
      <c r="I52" s="412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386">
        <v>151.58000000000001</v>
      </c>
      <c r="G53" s="387"/>
      <c r="H53" s="386">
        <v>403.65</v>
      </c>
      <c r="I53" s="402"/>
      <c r="J53" s="16"/>
    </row>
    <row r="54" spans="1:10" ht="10.199999999999999" customHeight="1">
      <c r="A54" s="119"/>
      <c r="B54" s="120"/>
      <c r="C54" s="113"/>
      <c r="D54" s="113"/>
      <c r="E54" s="121"/>
      <c r="F54" s="396"/>
      <c r="G54" s="397"/>
      <c r="H54" s="396"/>
      <c r="I54" s="408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386">
        <v>-311970.14</v>
      </c>
      <c r="G55" s="387"/>
      <c r="H55" s="386">
        <v>-40164.85</v>
      </c>
      <c r="I55" s="402"/>
      <c r="J55" s="16"/>
    </row>
    <row r="56" spans="1:10">
      <c r="A56" s="112"/>
      <c r="B56" s="113"/>
      <c r="C56" s="120"/>
      <c r="D56" s="120"/>
      <c r="E56" s="121"/>
      <c r="F56" s="415"/>
      <c r="G56" s="425"/>
      <c r="H56" s="415"/>
      <c r="I56" s="416"/>
      <c r="J56" s="16"/>
    </row>
    <row r="57" spans="1:10" ht="13.8" thickBot="1">
      <c r="A57" s="112"/>
      <c r="B57" s="113"/>
      <c r="C57" s="119" t="s">
        <v>181</v>
      </c>
      <c r="D57" s="119"/>
      <c r="E57" s="126" t="s">
        <v>182</v>
      </c>
      <c r="F57" s="413">
        <f>F10+F33+F55</f>
        <v>72154915.329999998</v>
      </c>
      <c r="G57" s="421"/>
      <c r="H57" s="413">
        <f>H10+H33+H55</f>
        <v>69419583.220000014</v>
      </c>
      <c r="I57" s="414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Fleron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62038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J3" s="182" t="str">
        <f>Coordonnées!$U$3</f>
        <v>Version:</v>
      </c>
      <c r="K3" s="249">
        <f>Coordonnées!$V$3</f>
        <v>2</v>
      </c>
    </row>
    <row r="4" spans="1:11" ht="13.8" thickBot="1"/>
    <row r="5" spans="1:11">
      <c r="A5" s="65"/>
      <c r="B5" s="93"/>
      <c r="C5" s="65"/>
      <c r="D5" s="94"/>
      <c r="E5" s="480" t="s">
        <v>41</v>
      </c>
      <c r="F5" s="483">
        <f>K2</f>
        <v>2025</v>
      </c>
      <c r="G5" s="484"/>
      <c r="H5" s="483">
        <f>F5-1</f>
        <v>2024</v>
      </c>
      <c r="I5" s="489"/>
    </row>
    <row r="6" spans="1:11">
      <c r="A6" s="95"/>
      <c r="B6" s="96"/>
      <c r="C6" s="93" t="s">
        <v>183</v>
      </c>
      <c r="D6" s="97"/>
      <c r="E6" s="481"/>
      <c r="F6" s="485"/>
      <c r="G6" s="486"/>
      <c r="H6" s="485"/>
      <c r="I6" s="490"/>
    </row>
    <row r="7" spans="1:11" ht="10.199999999999999" customHeight="1" thickBot="1">
      <c r="A7" s="95"/>
      <c r="B7" s="96"/>
      <c r="C7" s="97"/>
      <c r="D7" s="97"/>
      <c r="E7" s="482"/>
      <c r="F7" s="487"/>
      <c r="G7" s="488"/>
      <c r="H7" s="487"/>
      <c r="I7" s="491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68"/>
      <c r="G8" s="494"/>
      <c r="H8" s="468"/>
      <c r="I8" s="469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42">
        <v>362123.22</v>
      </c>
      <c r="G9" s="464"/>
      <c r="H9" s="442">
        <v>425101.51</v>
      </c>
      <c r="I9" s="443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42">
        <v>1700524.2</v>
      </c>
      <c r="G10" s="464"/>
      <c r="H10" s="442">
        <v>1689531.73</v>
      </c>
      <c r="I10" s="443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42">
        <v>10935432.99</v>
      </c>
      <c r="G11" s="464"/>
      <c r="H11" s="442">
        <v>10593112.76</v>
      </c>
      <c r="I11" s="443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42">
        <v>8347435.8300000001</v>
      </c>
      <c r="G12" s="464"/>
      <c r="H12" s="442">
        <v>8104299.6100000003</v>
      </c>
      <c r="I12" s="443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42">
        <v>1401801.32</v>
      </c>
      <c r="G13" s="464"/>
      <c r="H13" s="442">
        <v>1275843.43</v>
      </c>
      <c r="I13" s="443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42">
        <f>SUM(F15:F17)</f>
        <v>336442.38</v>
      </c>
      <c r="G14" s="464"/>
      <c r="H14" s="442">
        <f>SUM(H15:H17)</f>
        <v>244297.98</v>
      </c>
      <c r="I14" s="443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42">
        <v>331100.03999999998</v>
      </c>
      <c r="G15" s="464"/>
      <c r="H15" s="442">
        <v>240329.4</v>
      </c>
      <c r="I15" s="443"/>
    </row>
    <row r="16" spans="1:11">
      <c r="A16" s="95"/>
      <c r="B16" s="95"/>
      <c r="C16" s="101" t="s">
        <v>195</v>
      </c>
      <c r="D16" s="101"/>
      <c r="E16" s="102">
        <v>657</v>
      </c>
      <c r="F16" s="454">
        <v>1377.13</v>
      </c>
      <c r="G16" s="475"/>
      <c r="H16" s="454">
        <v>191.98</v>
      </c>
      <c r="I16" s="455"/>
    </row>
    <row r="17" spans="1:9">
      <c r="A17" s="95"/>
      <c r="B17" s="95"/>
      <c r="C17" s="101" t="s">
        <v>196</v>
      </c>
      <c r="D17" s="101"/>
      <c r="E17" s="102">
        <v>658</v>
      </c>
      <c r="F17" s="442">
        <v>3965.21</v>
      </c>
      <c r="G17" s="464"/>
      <c r="H17" s="442">
        <v>3776.6</v>
      </c>
      <c r="I17" s="443"/>
    </row>
    <row r="18" spans="1:9" ht="10.199999999999999" customHeight="1">
      <c r="A18" s="95"/>
      <c r="B18" s="96"/>
      <c r="C18" s="101"/>
      <c r="D18" s="101"/>
      <c r="E18" s="102"/>
      <c r="F18" s="442"/>
      <c r="G18" s="464"/>
      <c r="H18" s="442"/>
      <c r="I18" s="443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386">
        <f>SUM(F9:F14)</f>
        <v>23083759.940000001</v>
      </c>
      <c r="G19" s="473"/>
      <c r="H19" s="386">
        <f>SUM(H9:H14)</f>
        <v>22332187.02</v>
      </c>
      <c r="I19" s="402"/>
    </row>
    <row r="20" spans="1:9" ht="10.199999999999999" customHeight="1">
      <c r="A20" s="95"/>
      <c r="B20" s="96"/>
      <c r="C20" s="101"/>
      <c r="D20" s="101"/>
      <c r="E20" s="102"/>
      <c r="F20" s="470"/>
      <c r="G20" s="495"/>
      <c r="H20" s="470"/>
      <c r="I20" s="471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50">
        <f>IF(Charges!F19&lt;Produits!F19,Produits!F19-Charges!F19,0)</f>
        <v>0</v>
      </c>
      <c r="G21" s="465"/>
      <c r="H21" s="450">
        <f>IF(Charges!H19&lt;Produits!H19,Produits!H19-Charges!H19,0)</f>
        <v>1645171.6499999985</v>
      </c>
      <c r="I21" s="451"/>
    </row>
    <row r="22" spans="1:9" ht="10.199999999999999" customHeight="1">
      <c r="A22" s="98"/>
      <c r="B22" s="104"/>
      <c r="C22" s="105"/>
      <c r="D22" s="105"/>
      <c r="E22" s="102"/>
      <c r="F22" s="452"/>
      <c r="G22" s="474"/>
      <c r="H22" s="452"/>
      <c r="I22" s="453"/>
    </row>
    <row r="23" spans="1:9">
      <c r="A23" s="98" t="s">
        <v>78</v>
      </c>
      <c r="B23" s="492" t="s">
        <v>290</v>
      </c>
      <c r="C23" s="492"/>
      <c r="D23" s="493"/>
      <c r="E23" s="103" t="s">
        <v>201</v>
      </c>
      <c r="F23" s="454"/>
      <c r="G23" s="475"/>
      <c r="H23" s="454"/>
      <c r="I23" s="455"/>
    </row>
    <row r="24" spans="1:9">
      <c r="A24" s="95"/>
      <c r="B24" s="492"/>
      <c r="C24" s="492"/>
      <c r="D24" s="493"/>
      <c r="E24" s="102"/>
      <c r="F24" s="454"/>
      <c r="G24" s="475"/>
      <c r="H24" s="454"/>
      <c r="I24" s="455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42">
        <v>2624019.08</v>
      </c>
      <c r="G25" s="464"/>
      <c r="H25" s="442">
        <v>2643391.92</v>
      </c>
      <c r="I25" s="443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42">
        <v>0</v>
      </c>
      <c r="G26" s="464"/>
      <c r="H26" s="442">
        <v>0</v>
      </c>
      <c r="I26" s="443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42">
        <v>0</v>
      </c>
      <c r="G27" s="464"/>
      <c r="H27" s="442">
        <v>0</v>
      </c>
      <c r="I27" s="443"/>
    </row>
    <row r="28" spans="1:9">
      <c r="A28" s="95"/>
      <c r="B28" s="95" t="s">
        <v>56</v>
      </c>
      <c r="C28" s="101" t="s">
        <v>206</v>
      </c>
      <c r="D28" s="101"/>
      <c r="E28" s="102"/>
      <c r="F28" s="454"/>
      <c r="G28" s="475"/>
      <c r="H28" s="454"/>
      <c r="I28" s="455"/>
    </row>
    <row r="29" spans="1:9">
      <c r="A29" s="95"/>
      <c r="B29" s="95"/>
      <c r="C29" s="101" t="s">
        <v>207</v>
      </c>
      <c r="D29" s="101"/>
      <c r="E29" s="102">
        <v>665</v>
      </c>
      <c r="F29" s="442">
        <v>52503.54</v>
      </c>
      <c r="G29" s="464"/>
      <c r="H29" s="442">
        <v>54412.21</v>
      </c>
      <c r="I29" s="443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42">
        <v>0</v>
      </c>
      <c r="G30" s="464"/>
      <c r="H30" s="442">
        <v>860236.05</v>
      </c>
      <c r="I30" s="443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54"/>
      <c r="G31" s="475"/>
      <c r="H31" s="454"/>
      <c r="I31" s="455"/>
    </row>
    <row r="32" spans="1:9">
      <c r="A32" s="95"/>
      <c r="B32" s="95"/>
      <c r="C32" s="101" t="s">
        <v>210</v>
      </c>
      <c r="D32" s="101"/>
      <c r="E32" s="102">
        <v>667</v>
      </c>
      <c r="F32" s="442">
        <v>4.09</v>
      </c>
      <c r="G32" s="464"/>
      <c r="H32" s="442">
        <v>0</v>
      </c>
      <c r="I32" s="443"/>
    </row>
    <row r="33" spans="1:9" ht="10.199999999999999" customHeight="1">
      <c r="A33" s="95"/>
      <c r="B33" s="96"/>
      <c r="C33" s="101"/>
      <c r="D33" s="101"/>
      <c r="E33" s="102"/>
      <c r="F33" s="442"/>
      <c r="G33" s="464"/>
      <c r="H33" s="442"/>
      <c r="I33" s="443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386">
        <f>SUM(F25:F32)</f>
        <v>2676526.71</v>
      </c>
      <c r="G34" s="473"/>
      <c r="H34" s="386">
        <f>SUM(H25:H32)</f>
        <v>3558040.1799999997</v>
      </c>
      <c r="I34" s="402"/>
    </row>
    <row r="35" spans="1:9" ht="10.199999999999999" customHeight="1">
      <c r="A35" s="98"/>
      <c r="B35" s="99"/>
      <c r="C35" s="97"/>
      <c r="D35" s="97"/>
      <c r="E35" s="102"/>
      <c r="F35" s="446"/>
      <c r="G35" s="466"/>
      <c r="H35" s="446"/>
      <c r="I35" s="447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386">
        <f>F19+F34</f>
        <v>25760286.650000002</v>
      </c>
      <c r="G36" s="473"/>
      <c r="H36" s="386">
        <f>H19+H34</f>
        <v>25890227.199999999</v>
      </c>
      <c r="I36" s="402"/>
    </row>
    <row r="37" spans="1:9" ht="10.199999999999999" customHeight="1">
      <c r="A37" s="98"/>
      <c r="B37" s="99"/>
      <c r="C37" s="101"/>
      <c r="D37" s="101"/>
      <c r="E37" s="102"/>
      <c r="F37" s="446"/>
      <c r="G37" s="466"/>
      <c r="H37" s="446"/>
      <c r="I37" s="447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60">
        <f>IF(Charges!F36&lt;Produits!F33,Produits!F33-Charges!F36,0)</f>
        <v>0</v>
      </c>
      <c r="G38" s="478"/>
      <c r="H38" s="460">
        <f>IF(Charges!H36&lt;Produits!H33,Produits!H33-Charges!H36,0)</f>
        <v>504832.75</v>
      </c>
      <c r="I38" s="461"/>
    </row>
    <row r="39" spans="1:9" ht="10.199999999999999" customHeight="1">
      <c r="A39" s="98"/>
      <c r="B39" s="99"/>
      <c r="C39" s="101"/>
      <c r="D39" s="101"/>
      <c r="E39" s="102"/>
      <c r="F39" s="462"/>
      <c r="G39" s="479"/>
      <c r="H39" s="462"/>
      <c r="I39" s="463"/>
    </row>
    <row r="40" spans="1:9">
      <c r="A40" s="98" t="s">
        <v>107</v>
      </c>
      <c r="B40" s="99" t="s">
        <v>216</v>
      </c>
      <c r="C40" s="101"/>
      <c r="D40" s="101"/>
      <c r="E40" s="102"/>
      <c r="F40" s="454"/>
      <c r="G40" s="475"/>
      <c r="H40" s="454"/>
      <c r="I40" s="455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42">
        <v>76542.210000000006</v>
      </c>
      <c r="G41" s="464"/>
      <c r="H41" s="442">
        <v>130423.16</v>
      </c>
      <c r="I41" s="443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42">
        <v>154559.94</v>
      </c>
      <c r="G42" s="464"/>
      <c r="H42" s="442">
        <v>0</v>
      </c>
      <c r="I42" s="443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42">
        <v>0</v>
      </c>
      <c r="G43" s="464"/>
      <c r="H43" s="442">
        <v>1200</v>
      </c>
      <c r="I43" s="443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58">
        <f>SUM(F41:F43)</f>
        <v>231102.15000000002</v>
      </c>
      <c r="G44" s="476"/>
      <c r="H44" s="458">
        <f>SUM(H41:H43)</f>
        <v>131623.16</v>
      </c>
      <c r="I44" s="459"/>
    </row>
    <row r="45" spans="1:9" ht="10.199999999999999" customHeight="1">
      <c r="A45" s="98"/>
      <c r="B45" s="110"/>
      <c r="C45" s="105"/>
      <c r="D45" s="105"/>
      <c r="E45" s="102"/>
      <c r="F45" s="396"/>
      <c r="G45" s="477"/>
      <c r="H45" s="396"/>
      <c r="I45" s="408"/>
    </row>
    <row r="46" spans="1:9">
      <c r="A46" s="98" t="s">
        <v>110</v>
      </c>
      <c r="B46" s="99" t="s">
        <v>221</v>
      </c>
      <c r="C46" s="101"/>
      <c r="D46" s="101"/>
      <c r="E46" s="102"/>
      <c r="F46" s="454"/>
      <c r="G46" s="475"/>
      <c r="H46" s="454"/>
      <c r="I46" s="455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42">
        <v>176950.49</v>
      </c>
      <c r="G47" s="464"/>
      <c r="H47" s="442">
        <v>22574.28</v>
      </c>
      <c r="I47" s="443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42">
        <v>414157.32</v>
      </c>
      <c r="G48" s="464"/>
      <c r="H48" s="442">
        <v>464394.92</v>
      </c>
      <c r="I48" s="443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386">
        <f>SUM(F47:F48)</f>
        <v>591107.81000000006</v>
      </c>
      <c r="G49" s="473"/>
      <c r="H49" s="386">
        <f>SUM(H47:H48)</f>
        <v>486969.19999999995</v>
      </c>
      <c r="I49" s="402"/>
    </row>
    <row r="50" spans="1:9" ht="10.199999999999999" customHeight="1">
      <c r="A50" s="98"/>
      <c r="B50" s="110"/>
      <c r="C50" s="105"/>
      <c r="D50" s="105"/>
      <c r="E50" s="102"/>
      <c r="F50" s="396"/>
      <c r="G50" s="477"/>
      <c r="H50" s="396"/>
      <c r="I50" s="408"/>
    </row>
    <row r="51" spans="1:9">
      <c r="A51" s="98" t="s">
        <v>117</v>
      </c>
      <c r="B51" s="492" t="s">
        <v>288</v>
      </c>
      <c r="C51" s="492"/>
      <c r="D51" s="493"/>
      <c r="E51" s="102"/>
      <c r="F51" s="454"/>
      <c r="G51" s="475"/>
      <c r="H51" s="454"/>
      <c r="I51" s="455"/>
    </row>
    <row r="52" spans="1:9">
      <c r="A52" s="98"/>
      <c r="B52" s="492"/>
      <c r="C52" s="492"/>
      <c r="D52" s="493"/>
      <c r="E52" s="102" t="s">
        <v>225</v>
      </c>
      <c r="F52" s="456">
        <f>F44+F49</f>
        <v>822209.96000000008</v>
      </c>
      <c r="G52" s="472"/>
      <c r="H52" s="456">
        <f>H44+H49</f>
        <v>618592.36</v>
      </c>
      <c r="I52" s="457"/>
    </row>
    <row r="53" spans="1:9" ht="10.199999999999999" customHeight="1">
      <c r="A53" s="98"/>
      <c r="B53" s="99"/>
      <c r="C53" s="101"/>
      <c r="D53" s="101"/>
      <c r="E53" s="102"/>
      <c r="F53" s="446"/>
      <c r="G53" s="466"/>
      <c r="H53" s="446"/>
      <c r="I53" s="447"/>
    </row>
    <row r="54" spans="1:9">
      <c r="A54" s="98" t="s">
        <v>226</v>
      </c>
      <c r="B54" s="99" t="s">
        <v>227</v>
      </c>
      <c r="C54" s="101"/>
      <c r="D54" s="105"/>
      <c r="E54" s="102"/>
      <c r="F54" s="450">
        <f>IF(Charges!F52&lt;Produits!F51,Produits!F51-Charges!F52,0)</f>
        <v>103722.54999999993</v>
      </c>
      <c r="G54" s="465"/>
      <c r="H54" s="450">
        <f>IF(Charges!H52&lt;Produits!H51,Produits!H51-Charges!H52,0)</f>
        <v>750819.17</v>
      </c>
      <c r="I54" s="451"/>
    </row>
    <row r="55" spans="1:9" ht="10.199999999999999" customHeight="1">
      <c r="A55" s="98"/>
      <c r="B55" s="110"/>
      <c r="C55" s="101"/>
      <c r="D55" s="105"/>
      <c r="E55" s="102"/>
      <c r="F55" s="446"/>
      <c r="G55" s="466"/>
      <c r="H55" s="446"/>
      <c r="I55" s="447"/>
    </row>
    <row r="56" spans="1:9">
      <c r="A56" s="98" t="s">
        <v>228</v>
      </c>
      <c r="B56" s="99" t="s">
        <v>229</v>
      </c>
      <c r="C56" s="101"/>
      <c r="D56" s="105"/>
      <c r="E56" s="102"/>
      <c r="F56" s="386">
        <f>F36+F52</f>
        <v>26582496.610000003</v>
      </c>
      <c r="G56" s="473"/>
      <c r="H56" s="386">
        <f>H36+H52</f>
        <v>26508819.559999999</v>
      </c>
      <c r="I56" s="402"/>
    </row>
    <row r="57" spans="1:9" ht="10.199999999999999" customHeight="1">
      <c r="A57" s="98"/>
      <c r="B57" s="110"/>
      <c r="C57" s="101"/>
      <c r="D57" s="101"/>
      <c r="E57" s="102"/>
      <c r="F57" s="446"/>
      <c r="G57" s="466"/>
      <c r="H57" s="446"/>
      <c r="I57" s="447"/>
    </row>
    <row r="58" spans="1:9">
      <c r="A58" s="98" t="s">
        <v>230</v>
      </c>
      <c r="B58" s="99" t="s">
        <v>231</v>
      </c>
      <c r="C58" s="101"/>
      <c r="D58" s="101"/>
      <c r="E58" s="102"/>
      <c r="F58" s="450">
        <f>IF(Charges!F56&lt;Produits!F55,Produits!F55-Charges!F56,0)</f>
        <v>0</v>
      </c>
      <c r="G58" s="465"/>
      <c r="H58" s="450">
        <f>IF(Charges!H56&lt;Produits!H55,Produits!H55-Charges!H56,0)</f>
        <v>1255651.9200000018</v>
      </c>
      <c r="I58" s="451"/>
    </row>
    <row r="59" spans="1:9" ht="10.199999999999999" customHeight="1">
      <c r="A59" s="98"/>
      <c r="B59" s="99"/>
      <c r="C59" s="101"/>
      <c r="D59" s="101"/>
      <c r="E59" s="102"/>
      <c r="F59" s="452"/>
      <c r="G59" s="474"/>
      <c r="H59" s="452"/>
      <c r="I59" s="453"/>
    </row>
    <row r="60" spans="1:9">
      <c r="A60" s="98" t="s">
        <v>232</v>
      </c>
      <c r="B60" s="99" t="s">
        <v>233</v>
      </c>
      <c r="C60" s="101"/>
      <c r="D60" s="101"/>
      <c r="E60" s="102"/>
      <c r="F60" s="454"/>
      <c r="G60" s="475"/>
      <c r="H60" s="454"/>
      <c r="I60" s="455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42">
        <v>0</v>
      </c>
      <c r="G61" s="464"/>
      <c r="H61" s="442">
        <v>504832.75</v>
      </c>
      <c r="I61" s="443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42">
        <v>103722.55</v>
      </c>
      <c r="G62" s="464"/>
      <c r="H62" s="442">
        <v>750819.17</v>
      </c>
      <c r="I62" s="443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50">
        <f>SUM(F61:F62)</f>
        <v>103722.55</v>
      </c>
      <c r="G63" s="465"/>
      <c r="H63" s="444">
        <f>SUM(H61:H62)</f>
        <v>1255651.92</v>
      </c>
      <c r="I63" s="445"/>
    </row>
    <row r="64" spans="1:9" ht="10.199999999999999" customHeight="1">
      <c r="A64" s="98"/>
      <c r="B64" s="110"/>
      <c r="C64" s="101"/>
      <c r="D64" s="101"/>
      <c r="E64" s="102"/>
      <c r="F64" s="446"/>
      <c r="G64" s="466"/>
      <c r="H64" s="446"/>
      <c r="I64" s="447"/>
    </row>
    <row r="65" spans="1:9" ht="13.8" thickBot="1">
      <c r="A65" s="98" t="s">
        <v>237</v>
      </c>
      <c r="B65" s="99" t="s">
        <v>238</v>
      </c>
      <c r="C65" s="101"/>
      <c r="D65" s="101"/>
      <c r="E65" s="111"/>
      <c r="F65" s="448">
        <f>F56+F63</f>
        <v>26686219.160000004</v>
      </c>
      <c r="G65" s="467"/>
      <c r="H65" s="448">
        <f>H56+H63</f>
        <v>27764471.479999997</v>
      </c>
      <c r="I65" s="44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topLeftCell="A13"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5546875" customWidth="1"/>
    <col min="7" max="8" width="6.6640625" customWidth="1"/>
    <col min="9" max="9" width="11.554687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Fleron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62038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 ht="13.8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33" t="s">
        <v>41</v>
      </c>
      <c r="F5" s="535">
        <f>K2</f>
        <v>2025</v>
      </c>
      <c r="G5" s="536"/>
      <c r="H5" s="541">
        <f>F5-1</f>
        <v>2024</v>
      </c>
      <c r="I5" s="542"/>
      <c r="J5" s="21"/>
    </row>
    <row r="6" spans="1:11">
      <c r="A6" s="77" t="s">
        <v>183</v>
      </c>
      <c r="B6" s="78"/>
      <c r="C6" s="78"/>
      <c r="D6" s="78"/>
      <c r="E6" s="534"/>
      <c r="F6" s="537"/>
      <c r="G6" s="538"/>
      <c r="H6" s="543"/>
      <c r="I6" s="544"/>
      <c r="J6" s="22"/>
    </row>
    <row r="7" spans="1:11" ht="11.4" customHeight="1" thickBot="1">
      <c r="A7" s="79"/>
      <c r="B7" s="75"/>
      <c r="C7" s="75"/>
      <c r="D7" s="75"/>
      <c r="E7" s="534"/>
      <c r="F7" s="539"/>
      <c r="G7" s="540"/>
      <c r="H7" s="545"/>
      <c r="I7" s="546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47"/>
      <c r="G8" s="548"/>
      <c r="H8" s="516"/>
      <c r="I8" s="517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09">
        <v>13613580.029999999</v>
      </c>
      <c r="G9" s="510"/>
      <c r="H9" s="504">
        <v>13255225.630000001</v>
      </c>
      <c r="I9" s="505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09">
        <v>529246.92000000004</v>
      </c>
      <c r="G10" s="510"/>
      <c r="H10" s="504">
        <v>523894.2</v>
      </c>
      <c r="I10" s="505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09"/>
      <c r="G11" s="510"/>
      <c r="H11" s="504"/>
      <c r="I11" s="505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09">
        <v>8260752.6200000001</v>
      </c>
      <c r="G12" s="510"/>
      <c r="H12" s="504">
        <v>8365389</v>
      </c>
      <c r="I12" s="505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09">
        <v>52503.54</v>
      </c>
      <c r="G13" s="510"/>
      <c r="H13" s="504">
        <v>54412.21</v>
      </c>
      <c r="I13" s="505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49">
        <f>SUM(F16:F17)</f>
        <v>581670.09</v>
      </c>
      <c r="G14" s="550"/>
      <c r="H14" s="518">
        <f>SUM(H16:H17)</f>
        <v>1778437.6300000001</v>
      </c>
      <c r="I14" s="519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51"/>
      <c r="G15" s="552"/>
      <c r="H15" s="520"/>
      <c r="I15" s="521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09">
        <v>98206.39</v>
      </c>
      <c r="G16" s="510"/>
      <c r="H16" s="504">
        <v>101302.8</v>
      </c>
      <c r="I16" s="505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09">
        <v>483463.7</v>
      </c>
      <c r="G17" s="510"/>
      <c r="H17" s="504">
        <v>1677134.83</v>
      </c>
      <c r="I17" s="505"/>
      <c r="J17" s="21"/>
    </row>
    <row r="18" spans="1:10" ht="10.199999999999999" customHeight="1">
      <c r="A18" s="79"/>
      <c r="B18" s="75"/>
      <c r="C18" s="84"/>
      <c r="D18" s="84"/>
      <c r="E18" s="85"/>
      <c r="F18" s="509"/>
      <c r="G18" s="510"/>
      <c r="H18" s="504"/>
      <c r="I18" s="505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386">
        <f>SUM(F9:F14)</f>
        <v>23037753.199999999</v>
      </c>
      <c r="G19" s="387"/>
      <c r="H19" s="473">
        <f>SUM(H9:H14)</f>
        <v>23977358.669999998</v>
      </c>
      <c r="I19" s="402"/>
      <c r="J19" s="22"/>
    </row>
    <row r="20" spans="1:10" ht="10.199999999999999" customHeight="1">
      <c r="A20" s="79"/>
      <c r="B20" s="75"/>
      <c r="C20" s="84"/>
      <c r="D20" s="84"/>
      <c r="E20" s="85"/>
      <c r="F20" s="553"/>
      <c r="G20" s="554"/>
      <c r="H20" s="522"/>
      <c r="I20" s="523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498">
        <f>IF(Charges!F19&gt;Produits!F19,Charges!F19-Produits!F19,0)</f>
        <v>46006.740000002086</v>
      </c>
      <c r="G21" s="524"/>
      <c r="H21" s="498">
        <f>IF(Charges!H19&gt;Produits!H19,Charges!H19-Produits!H19,0)</f>
        <v>0</v>
      </c>
      <c r="I21" s="499"/>
      <c r="J21" s="21"/>
    </row>
    <row r="22" spans="1:10" ht="10.199999999999999" customHeight="1">
      <c r="A22" s="80"/>
      <c r="B22" s="87"/>
      <c r="C22" s="81"/>
      <c r="D22" s="81"/>
      <c r="E22" s="85"/>
      <c r="F22" s="462"/>
      <c r="G22" s="513"/>
      <c r="H22" s="479"/>
      <c r="I22" s="463"/>
      <c r="J22" s="21"/>
    </row>
    <row r="23" spans="1:10">
      <c r="A23" s="80" t="s">
        <v>137</v>
      </c>
      <c r="B23" s="529" t="s">
        <v>289</v>
      </c>
      <c r="C23" s="529"/>
      <c r="D23" s="530"/>
      <c r="E23" s="86" t="s">
        <v>201</v>
      </c>
      <c r="F23" s="511"/>
      <c r="G23" s="512"/>
      <c r="H23" s="506"/>
      <c r="I23" s="507"/>
      <c r="J23" s="22"/>
    </row>
    <row r="24" spans="1:10">
      <c r="A24" s="79"/>
      <c r="B24" s="529"/>
      <c r="C24" s="529"/>
      <c r="D24" s="530"/>
      <c r="E24" s="85"/>
      <c r="F24" s="527"/>
      <c r="G24" s="528"/>
      <c r="H24" s="502"/>
      <c r="I24" s="503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09">
        <v>342766.61</v>
      </c>
      <c r="G25" s="510"/>
      <c r="H25" s="504">
        <v>530102.81999999995</v>
      </c>
      <c r="I25" s="505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09">
        <v>0</v>
      </c>
      <c r="G26" s="510"/>
      <c r="H26" s="504">
        <v>0</v>
      </c>
      <c r="I26" s="505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09">
        <v>1401801.32</v>
      </c>
      <c r="G27" s="510"/>
      <c r="H27" s="504">
        <v>1275843.43</v>
      </c>
      <c r="I27" s="505"/>
      <c r="J27" s="21"/>
    </row>
    <row r="28" spans="1:10" ht="23.4" customHeight="1">
      <c r="A28" s="79"/>
      <c r="B28" s="161" t="s">
        <v>146</v>
      </c>
      <c r="C28" s="531" t="s">
        <v>291</v>
      </c>
      <c r="D28" s="532"/>
      <c r="E28" s="85">
        <v>767</v>
      </c>
      <c r="F28" s="509">
        <v>598851.78</v>
      </c>
      <c r="G28" s="510"/>
      <c r="H28" s="504">
        <v>611755.03</v>
      </c>
      <c r="I28" s="505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09">
        <v>0</v>
      </c>
      <c r="G29" s="510"/>
      <c r="H29" s="504">
        <v>0</v>
      </c>
      <c r="I29" s="505"/>
      <c r="J29" s="21"/>
    </row>
    <row r="30" spans="1:10" ht="10.199999999999999" customHeight="1">
      <c r="A30" s="79"/>
      <c r="B30" s="75"/>
      <c r="C30" s="84"/>
      <c r="D30" s="84"/>
      <c r="E30" s="85"/>
      <c r="F30" s="509"/>
      <c r="G30" s="510"/>
      <c r="H30" s="504"/>
      <c r="I30" s="505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386">
        <f>SUM(F25:F29)</f>
        <v>2343419.71</v>
      </c>
      <c r="G31" s="387"/>
      <c r="H31" s="473">
        <f>SUM(H25:H29)</f>
        <v>2417701.2800000003</v>
      </c>
      <c r="I31" s="402"/>
      <c r="J31" s="21"/>
    </row>
    <row r="32" spans="1:10" ht="10.199999999999999" customHeight="1">
      <c r="A32" s="80"/>
      <c r="B32" s="81"/>
      <c r="C32" s="75"/>
      <c r="D32" s="75"/>
      <c r="E32" s="85"/>
      <c r="F32" s="462"/>
      <c r="G32" s="513"/>
      <c r="H32" s="479"/>
      <c r="I32" s="463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386">
        <f>F19+F31</f>
        <v>25381172.91</v>
      </c>
      <c r="G33" s="387"/>
      <c r="H33" s="473">
        <f>H19+H31</f>
        <v>26395059.949999999</v>
      </c>
      <c r="I33" s="402"/>
      <c r="J33" s="21"/>
    </row>
    <row r="34" spans="1:10" ht="10.199999999999999" customHeight="1">
      <c r="A34" s="80"/>
      <c r="B34" s="81"/>
      <c r="C34" s="84"/>
      <c r="D34" s="84"/>
      <c r="E34" s="85"/>
      <c r="F34" s="462"/>
      <c r="G34" s="513"/>
      <c r="H34" s="479"/>
      <c r="I34" s="463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498">
        <f>IF(Charges!F36&gt;Produits!F33,Charges!F36-Produits!F33,0)</f>
        <v>379113.74000000209</v>
      </c>
      <c r="G35" s="524"/>
      <c r="H35" s="498">
        <f>IF(Charges!H36&gt;Produits!H33,Charges!H36-Produits!H33,0)</f>
        <v>0</v>
      </c>
      <c r="I35" s="499"/>
      <c r="J35" s="21"/>
    </row>
    <row r="36" spans="1:10" ht="10.199999999999999" customHeight="1">
      <c r="A36" s="80"/>
      <c r="B36" s="81"/>
      <c r="C36" s="84"/>
      <c r="D36" s="84"/>
      <c r="E36" s="85"/>
      <c r="F36" s="525"/>
      <c r="G36" s="526"/>
      <c r="H36" s="500"/>
      <c r="I36" s="501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11"/>
      <c r="G37" s="512"/>
      <c r="H37" s="506"/>
      <c r="I37" s="507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09">
        <v>92289.02</v>
      </c>
      <c r="G38" s="510"/>
      <c r="H38" s="504">
        <v>52399.97</v>
      </c>
      <c r="I38" s="505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09">
        <v>286400</v>
      </c>
      <c r="G39" s="510"/>
      <c r="H39" s="504">
        <v>68981</v>
      </c>
      <c r="I39" s="505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09">
        <v>0</v>
      </c>
      <c r="G40" s="510"/>
      <c r="H40" s="504">
        <v>0</v>
      </c>
      <c r="I40" s="505"/>
      <c r="J40" s="21"/>
    </row>
    <row r="41" spans="1:10" ht="9.6" customHeight="1">
      <c r="A41" s="80"/>
      <c r="B41" s="84"/>
      <c r="C41" s="84"/>
      <c r="D41" s="84"/>
      <c r="E41" s="85"/>
      <c r="F41" s="509"/>
      <c r="G41" s="510"/>
      <c r="H41" s="504"/>
      <c r="I41" s="505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386">
        <f>SUM(F38:F40)</f>
        <v>378689.02</v>
      </c>
      <c r="G42" s="387"/>
      <c r="H42" s="473">
        <f>SUM(H38:H40)</f>
        <v>121380.97</v>
      </c>
      <c r="I42" s="402"/>
      <c r="J42" s="21"/>
    </row>
    <row r="43" spans="1:10" ht="10.199999999999999" customHeight="1">
      <c r="A43" s="80"/>
      <c r="B43" s="84"/>
      <c r="C43" s="81"/>
      <c r="D43" s="81"/>
      <c r="E43" s="85"/>
      <c r="F43" s="396"/>
      <c r="G43" s="397"/>
      <c r="H43" s="477"/>
      <c r="I43" s="408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11"/>
      <c r="G44" s="512"/>
      <c r="H44" s="506"/>
      <c r="I44" s="507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09">
        <v>0</v>
      </c>
      <c r="G45" s="510"/>
      <c r="H45" s="504">
        <v>0</v>
      </c>
      <c r="I45" s="505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09">
        <v>547243.49</v>
      </c>
      <c r="G46" s="510"/>
      <c r="H46" s="504">
        <v>1248030.56</v>
      </c>
      <c r="I46" s="505"/>
      <c r="J46" s="21"/>
    </row>
    <row r="47" spans="1:10" ht="9.6" customHeight="1">
      <c r="A47" s="80"/>
      <c r="B47" s="84"/>
      <c r="C47" s="84"/>
      <c r="D47" s="84"/>
      <c r="E47" s="85"/>
      <c r="F47" s="511"/>
      <c r="G47" s="512"/>
      <c r="H47" s="506"/>
      <c r="I47" s="507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498">
        <f>SUM(F45:F46)</f>
        <v>547243.49</v>
      </c>
      <c r="G48" s="524"/>
      <c r="H48" s="508">
        <f>SUM(H45:H46)</f>
        <v>1248030.56</v>
      </c>
      <c r="I48" s="499"/>
      <c r="J48" s="21"/>
    </row>
    <row r="49" spans="1:10" ht="10.199999999999999" customHeight="1">
      <c r="A49" s="80"/>
      <c r="B49" s="84"/>
      <c r="C49" s="81"/>
      <c r="D49" s="81"/>
      <c r="E49" s="85"/>
      <c r="F49" s="525"/>
      <c r="G49" s="526"/>
      <c r="H49" s="500"/>
      <c r="I49" s="501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11"/>
      <c r="G50" s="512"/>
      <c r="H50" s="506"/>
      <c r="I50" s="507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386">
        <f>F42+F48</f>
        <v>925932.51</v>
      </c>
      <c r="G51" s="387"/>
      <c r="H51" s="473">
        <f>H42+H48</f>
        <v>1369411.53</v>
      </c>
      <c r="I51" s="402"/>
      <c r="J51" s="21"/>
    </row>
    <row r="52" spans="1:10" ht="10.199999999999999" customHeight="1">
      <c r="A52" s="80"/>
      <c r="B52" s="81"/>
      <c r="C52" s="84"/>
      <c r="D52" s="84"/>
      <c r="E52" s="85"/>
      <c r="F52" s="462"/>
      <c r="G52" s="513"/>
      <c r="H52" s="479"/>
      <c r="I52" s="463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498">
        <f>IF(Charges!F52&gt;Produits!F51,Charges!F52-Produits!F51,0)</f>
        <v>0</v>
      </c>
      <c r="G53" s="524"/>
      <c r="H53" s="498">
        <f>IF(Charges!H52&gt;Produits!H51,Charges!H52-Produits!H51,0)</f>
        <v>0</v>
      </c>
      <c r="I53" s="499"/>
      <c r="J53" s="21"/>
    </row>
    <row r="54" spans="1:10" ht="10.199999999999999" customHeight="1">
      <c r="A54" s="80"/>
      <c r="B54" s="84"/>
      <c r="C54" s="84"/>
      <c r="D54" s="84"/>
      <c r="E54" s="85"/>
      <c r="F54" s="462"/>
      <c r="G54" s="513"/>
      <c r="H54" s="479"/>
      <c r="I54" s="463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386">
        <f>F33+F51</f>
        <v>26307105.420000002</v>
      </c>
      <c r="G55" s="387"/>
      <c r="H55" s="473">
        <f>H33+H51</f>
        <v>27764471.48</v>
      </c>
      <c r="I55" s="402"/>
      <c r="J55" s="21"/>
    </row>
    <row r="56" spans="1:10" ht="10.199999999999999" customHeight="1">
      <c r="A56" s="80"/>
      <c r="B56" s="84"/>
      <c r="C56" s="84"/>
      <c r="D56" s="84"/>
      <c r="E56" s="85"/>
      <c r="F56" s="462"/>
      <c r="G56" s="513"/>
      <c r="H56" s="479"/>
      <c r="I56" s="463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498">
        <f>IF(Charges!F56&gt;Produits!F55,Charges!F56-Produits!F55,0)</f>
        <v>275391.19000000134</v>
      </c>
      <c r="G57" s="524"/>
      <c r="H57" s="498">
        <f>IF(Charges!H56&gt;Produits!H55,Charges!H56-Produits!H55,0)</f>
        <v>0</v>
      </c>
      <c r="I57" s="499"/>
      <c r="J57" s="21"/>
    </row>
    <row r="58" spans="1:10" ht="10.199999999999999" customHeight="1">
      <c r="A58" s="80"/>
      <c r="B58" s="81"/>
      <c r="C58" s="84"/>
      <c r="D58" s="84"/>
      <c r="E58" s="85"/>
      <c r="F58" s="525"/>
      <c r="G58" s="526"/>
      <c r="H58" s="500"/>
      <c r="I58" s="501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27"/>
      <c r="G59" s="528"/>
      <c r="H59" s="502"/>
      <c r="I59" s="503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09">
        <v>379113.74</v>
      </c>
      <c r="G60" s="510"/>
      <c r="H60" s="504">
        <v>0</v>
      </c>
      <c r="I60" s="505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09">
        <v>0</v>
      </c>
      <c r="G61" s="510"/>
      <c r="H61" s="504">
        <v>0</v>
      </c>
      <c r="I61" s="505"/>
      <c r="J61" s="21"/>
    </row>
    <row r="62" spans="1:10" ht="10.199999999999999" customHeight="1">
      <c r="A62" s="80"/>
      <c r="B62" s="83"/>
      <c r="C62" s="84"/>
      <c r="D62" s="84"/>
      <c r="E62" s="85"/>
      <c r="F62" s="511"/>
      <c r="G62" s="512"/>
      <c r="H62" s="506"/>
      <c r="I62" s="507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386">
        <f>SUM(F60:F61)</f>
        <v>379113.74</v>
      </c>
      <c r="G63" s="387"/>
      <c r="H63" s="473">
        <f>SUM(H60:H61)</f>
        <v>0</v>
      </c>
      <c r="I63" s="402"/>
      <c r="J63" s="21"/>
    </row>
    <row r="64" spans="1:10" ht="10.199999999999999" customHeight="1">
      <c r="A64" s="80"/>
      <c r="B64" s="84"/>
      <c r="C64" s="84"/>
      <c r="D64" s="84"/>
      <c r="E64" s="85"/>
      <c r="F64" s="462"/>
      <c r="G64" s="513"/>
      <c r="H64" s="479"/>
      <c r="I64" s="463"/>
      <c r="J64" s="21"/>
    </row>
    <row r="65" spans="1:10" ht="13.8" thickBot="1">
      <c r="A65" s="80" t="s">
        <v>284</v>
      </c>
      <c r="B65" s="81" t="s">
        <v>285</v>
      </c>
      <c r="C65" s="84"/>
      <c r="D65" s="84"/>
      <c r="E65" s="88"/>
      <c r="F65" s="514">
        <f>F55+F63</f>
        <v>26686219.16</v>
      </c>
      <c r="G65" s="515"/>
      <c r="H65" s="496">
        <f>H55+H63</f>
        <v>27764471.48</v>
      </c>
      <c r="I65" s="497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topLeftCell="A9"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Fleron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8"/>
      <c r="W1" s="236"/>
      <c r="X1" s="209" t="str">
        <f>Coordonnées!$U$1</f>
        <v>Code INS</v>
      </c>
      <c r="Y1" s="247">
        <f>Coordonnées!$V$1</f>
        <v>62038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9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2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2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95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95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95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95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95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95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95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95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95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95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95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95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95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95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95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95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95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95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95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95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95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95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95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95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95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95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95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95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95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95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95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95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95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95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95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95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95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95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95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95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95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95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95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95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9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topLeftCell="A16"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274" t="str">
        <f>Coordonnées!A1</f>
        <v>Synthèse des Comptes</v>
      </c>
      <c r="B1" s="275"/>
      <c r="C1" s="275"/>
      <c r="D1" s="275"/>
      <c r="E1" s="275"/>
      <c r="F1" s="275"/>
      <c r="G1" s="278" t="str">
        <f>Coordonnées!G1</f>
        <v>Administration communale de Fleron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6"/>
      <c r="W1" s="236"/>
      <c r="X1" s="209" t="str">
        <f>Coordonnées!$U$1</f>
        <v>Code INS</v>
      </c>
      <c r="Y1" s="247">
        <f>Coordonnées!$V$1</f>
        <v>62038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7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2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2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95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95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5" customHeight="1">
      <c r="A9" s="311" t="s">
        <v>306</v>
      </c>
      <c r="B9" s="311"/>
      <c r="C9" s="311"/>
      <c r="D9" s="311"/>
      <c r="E9" s="311"/>
      <c r="F9" s="556" t="s">
        <v>307</v>
      </c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</row>
    <row r="10" spans="1:25" ht="49.95" customHeight="1">
      <c r="A10" s="311" t="s">
        <v>29</v>
      </c>
      <c r="B10" s="311"/>
      <c r="C10" s="311"/>
      <c r="D10" s="311"/>
      <c r="E10" s="311"/>
      <c r="F10" s="555" t="s">
        <v>308</v>
      </c>
      <c r="G10" s="555"/>
      <c r="H10" s="555"/>
      <c r="I10" s="555"/>
      <c r="J10" s="555"/>
      <c r="K10" s="555"/>
      <c r="L10" s="555"/>
      <c r="M10" s="555"/>
      <c r="N10" s="555"/>
      <c r="O10" s="555"/>
      <c r="P10" s="555"/>
      <c r="Q10" s="555"/>
      <c r="R10" s="555"/>
      <c r="S10" s="555"/>
      <c r="T10" s="555"/>
      <c r="U10" s="555"/>
      <c r="V10" s="555"/>
      <c r="W10" s="555"/>
    </row>
    <row r="11" spans="1:25" ht="49.95" customHeight="1">
      <c r="A11" s="311" t="s">
        <v>309</v>
      </c>
      <c r="B11" s="311"/>
      <c r="C11" s="311"/>
      <c r="D11" s="311"/>
      <c r="E11" s="311"/>
      <c r="F11" s="555" t="s">
        <v>310</v>
      </c>
      <c r="G11" s="555"/>
      <c r="H11" s="555"/>
      <c r="I11" s="555"/>
      <c r="J11" s="555"/>
      <c r="K11" s="555"/>
      <c r="L11" s="555"/>
      <c r="M11" s="555"/>
      <c r="N11" s="555"/>
      <c r="O11" s="555"/>
      <c r="P11" s="555"/>
      <c r="Q11" s="555"/>
      <c r="R11" s="555"/>
      <c r="S11" s="555"/>
      <c r="T11" s="555"/>
      <c r="U11" s="555"/>
      <c r="V11" s="555"/>
      <c r="W11" s="555"/>
    </row>
    <row r="12" spans="1:25" ht="49.95" customHeight="1">
      <c r="A12" s="311" t="s">
        <v>311</v>
      </c>
      <c r="B12" s="311"/>
      <c r="C12" s="311"/>
      <c r="D12" s="311"/>
      <c r="E12" s="311"/>
      <c r="F12" s="555" t="s">
        <v>331</v>
      </c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</row>
    <row r="13" spans="1:25" ht="49.95" customHeight="1">
      <c r="A13" s="311" t="s">
        <v>312</v>
      </c>
      <c r="B13" s="311"/>
      <c r="C13" s="311"/>
      <c r="D13" s="311"/>
      <c r="E13" s="311"/>
      <c r="F13" s="555" t="s">
        <v>313</v>
      </c>
      <c r="G13" s="555"/>
      <c r="H13" s="555"/>
      <c r="I13" s="555"/>
      <c r="J13" s="555"/>
      <c r="K13" s="555"/>
      <c r="L13" s="555"/>
      <c r="M13" s="555"/>
      <c r="N13" s="555"/>
      <c r="O13" s="555"/>
      <c r="P13" s="555"/>
      <c r="Q13" s="555"/>
      <c r="R13" s="555"/>
      <c r="S13" s="555"/>
      <c r="T13" s="555"/>
      <c r="U13" s="555"/>
      <c r="V13" s="555"/>
      <c r="W13" s="555"/>
    </row>
    <row r="14" spans="1:25" ht="49.95" customHeight="1">
      <c r="A14" s="311" t="s">
        <v>314</v>
      </c>
      <c r="B14" s="311"/>
      <c r="C14" s="311"/>
      <c r="D14" s="311"/>
      <c r="E14" s="311"/>
      <c r="F14" s="555" t="s">
        <v>332</v>
      </c>
      <c r="G14" s="555"/>
      <c r="H14" s="555"/>
      <c r="I14" s="555"/>
      <c r="J14" s="555"/>
      <c r="K14" s="555"/>
      <c r="L14" s="555"/>
      <c r="M14" s="555"/>
      <c r="N14" s="555"/>
      <c r="O14" s="555"/>
      <c r="P14" s="555"/>
      <c r="Q14" s="555"/>
      <c r="R14" s="555"/>
      <c r="S14" s="555"/>
      <c r="T14" s="555"/>
      <c r="U14" s="555"/>
      <c r="V14" s="555"/>
      <c r="W14" s="555"/>
    </row>
    <row r="15" spans="1:25" ht="52.2" customHeight="1">
      <c r="A15" s="311" t="s">
        <v>315</v>
      </c>
      <c r="B15" s="311"/>
      <c r="C15" s="311"/>
      <c r="D15" s="311"/>
      <c r="E15" s="311"/>
      <c r="F15" s="555" t="s">
        <v>316</v>
      </c>
      <c r="G15" s="555"/>
      <c r="H15" s="555"/>
      <c r="I15" s="555"/>
      <c r="J15" s="555"/>
      <c r="K15" s="555"/>
      <c r="L15" s="555"/>
      <c r="M15" s="555"/>
      <c r="N15" s="555"/>
      <c r="O15" s="555"/>
      <c r="P15" s="555"/>
      <c r="Q15" s="555"/>
      <c r="R15" s="555"/>
      <c r="S15" s="555"/>
      <c r="T15" s="555"/>
      <c r="U15" s="555"/>
      <c r="V15" s="555"/>
      <c r="W15" s="555"/>
    </row>
    <row r="16" spans="1:25" ht="49.95" customHeight="1">
      <c r="A16" s="555" t="s">
        <v>317</v>
      </c>
      <c r="B16" s="555"/>
      <c r="C16" s="555"/>
      <c r="D16" s="555"/>
      <c r="E16" s="555"/>
      <c r="F16" s="555" t="s">
        <v>318</v>
      </c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55"/>
      <c r="S16" s="555"/>
      <c r="T16" s="555"/>
      <c r="U16" s="555"/>
      <c r="V16" s="555"/>
      <c r="W16" s="555"/>
    </row>
    <row r="17" spans="1:23" ht="49.95" customHeight="1">
      <c r="A17" s="311" t="s">
        <v>319</v>
      </c>
      <c r="B17" s="311"/>
      <c r="C17" s="311"/>
      <c r="D17" s="311"/>
      <c r="E17" s="311"/>
      <c r="F17" s="555" t="s">
        <v>333</v>
      </c>
      <c r="G17" s="555"/>
      <c r="H17" s="555"/>
      <c r="I17" s="555"/>
      <c r="J17" s="555"/>
      <c r="K17" s="555"/>
      <c r="L17" s="555"/>
      <c r="M17" s="555"/>
      <c r="N17" s="555"/>
      <c r="O17" s="555"/>
      <c r="P17" s="555"/>
      <c r="Q17" s="555"/>
      <c r="R17" s="555"/>
      <c r="S17" s="555"/>
      <c r="T17" s="555"/>
      <c r="U17" s="555"/>
      <c r="V17" s="555"/>
      <c r="W17" s="555"/>
    </row>
    <row r="18" spans="1:23" ht="49.95" customHeight="1">
      <c r="A18" s="311" t="s">
        <v>320</v>
      </c>
      <c r="B18" s="311"/>
      <c r="C18" s="311"/>
      <c r="D18" s="311"/>
      <c r="E18" s="311"/>
      <c r="F18" s="555" t="s">
        <v>321</v>
      </c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</row>
    <row r="19" spans="1:23" s="67" customFormat="1" ht="16.9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95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9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9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9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9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9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9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95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9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9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95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9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95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95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95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9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95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95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9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9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95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9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9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95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95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95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9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95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95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9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9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9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9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Aurelie FLORKIN</cp:lastModifiedBy>
  <cp:lastPrinted>2024-12-03T14:33:46Z</cp:lastPrinted>
  <dcterms:created xsi:type="dcterms:W3CDTF">2006-02-10T09:03:57Z</dcterms:created>
  <dcterms:modified xsi:type="dcterms:W3CDTF">2026-08-03T10:12:06Z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